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202300"/>
  <mc:AlternateContent xmlns:mc="http://schemas.openxmlformats.org/markup-compatibility/2006">
    <mc:Choice Requires="x15">
      <x15ac:absPath xmlns:x15ac="http://schemas.microsoft.com/office/spreadsheetml/2010/11/ac" url="U:\Regulatory Return\3. Others\Macro-free for 2025\"/>
    </mc:Choice>
  </mc:AlternateContent>
  <xr:revisionPtr revIDLastSave="0" documentId="13_ncr:1_{49BCE8E0-5547-47B3-88D3-4DB5E69F3364}" xr6:coauthVersionLast="47" xr6:coauthVersionMax="47" xr10:uidLastSave="{00000000-0000-0000-0000-000000000000}"/>
  <bookViews>
    <workbookView xWindow="-120" yWindow="-120" windowWidth="29040" windowHeight="15720" tabRatio="787" firstSheet="2" activeTab="3" xr2:uid="{D20DF6AF-884C-4046-B407-30AE31D0DE42}"/>
  </bookViews>
  <sheets>
    <sheet name="Cover Page" sheetId="2" state="hidden" r:id="rId1"/>
    <sheet name="DropDownList" sheetId="12" state="hidden" r:id="rId2"/>
    <sheet name="Business Performance&gt;&gt;" sheetId="13" r:id="rId3"/>
    <sheet name="B.FMA Fund Movement" sheetId="14" r:id="rId4"/>
    <sheet name="B.G.TR WS Generator" sheetId="15" r:id="rId5"/>
    <sheet name="B.G.TR.1.00.00XYZ" sheetId="16" r:id="rId6"/>
    <sheet name="B.G.TR.2.00.00XYZ" sheetId="17" r:id="rId7"/>
    <sheet name="B.G.TR.3.00.00XYZ.ABC" sheetId="18" r:id="rId8"/>
    <sheet name="B.G.R.1 GI Results (Total)" sheetId="19" r:id="rId9"/>
    <sheet name="B.G.R.1A GI Results (AY)" sheetId="20" r:id="rId10"/>
    <sheet name="B.G.R.1B GI Results (UY)" sheetId="21" r:id="rId11"/>
    <sheet name="B.G.R.3 UW Channel" sheetId="23" r:id="rId12"/>
    <sheet name="B.G.R.4 Motor" sheetId="24" r:id="rId13"/>
    <sheet name="B.G.R.4A Motor Claims" sheetId="25" r:id="rId14"/>
    <sheet name="B.G.R.4B Motor Exposure" sheetId="26" r:id="rId15"/>
    <sheet name="B.G.R.5 EC" sheetId="27" r:id="rId16"/>
    <sheet name="B.G.R.5A EC Claims" sheetId="28" r:id="rId17"/>
    <sheet name="B.G.R.5B EC Exposure" sheetId="29" r:id="rId18"/>
    <sheet name="B.G.R.5C EC SIR" sheetId="30" r:id="rId19"/>
    <sheet name="B.G.R.6 Marine Statutory Biz" sheetId="31" r:id="rId20"/>
    <sheet name="B.LT.D.1" sheetId="32" r:id="rId21"/>
    <sheet name="B.LT.Class C Generator" sheetId="33" r:id="rId22"/>
    <sheet name="B.LT.D.XXX" sheetId="34" r:id="rId23"/>
    <sheet name="Supplementary&gt;&gt;" sheetId="35" r:id="rId24"/>
    <sheet name="S.RI.1_RIPrem" sheetId="36" r:id="rId25"/>
    <sheet name="S.RI.2_Fac" sheetId="37" r:id="rId26"/>
    <sheet name="S.RI.3 WS Generator" sheetId="38" r:id="rId27"/>
    <sheet name="S.RI.3.XXX_Treaty" sheetId="39" r:id="rId28"/>
    <sheet name="S.G.1 General Insurance" sheetId="40" r:id="rId29"/>
    <sheet name="S.LT.Prod.1 Product Update" sheetId="41" r:id="rId30"/>
    <sheet name="S.LT.Prod.2 Product Status" sheetId="42" r:id="rId31"/>
    <sheet name="S.LT.Prod.3 Product Stat" sheetId="43" r:id="rId32"/>
    <sheet name="S.LT.Prod.4 Crediting Rates" sheetId="44" r:id="rId33"/>
    <sheet name="S.LQ.1 Liquidity (Exp)" sheetId="45" r:id="rId34"/>
    <sheet name="S.LQ.2 Liquidity (CF)" sheetId="46" r:id="rId35"/>
    <sheet name="S.SWM" sheetId="47" r:id="rId36"/>
    <sheet name="S.SWM.Climate" sheetId="48" r:id="rId37"/>
    <sheet name="S.SWM.RI" sheetId="49" r:id="rId38"/>
    <sheet name="S.LT.1 SAA and Yield" sheetId="50" r:id="rId39"/>
    <sheet name="S.CG Simplified EBS" sheetId="51" r:id="rId40"/>
    <sheet name="Governance&gt;&gt;" sheetId="52" r:id="rId41"/>
    <sheet name="G.SST WS Generator" sheetId="53" r:id="rId42"/>
    <sheet name="G.SST.PSL1" sheetId="54" r:id="rId43"/>
    <sheet name="G.SST.PSL2" sheetId="55" r:id="rId44"/>
    <sheet name="G.SST.PSL3" sheetId="56" r:id="rId45"/>
    <sheet name="G.SST.PSL4" sheetId="57" r:id="rId46"/>
    <sheet name="G.SST.PSG1" sheetId="58" r:id="rId47"/>
    <sheet name="G.SST.PSG2" sheetId="59" r:id="rId48"/>
    <sheet name="G.SST.PSG3" sheetId="60" r:id="rId49"/>
    <sheet name="G.SST.XXX" sheetId="61" r:id="rId50"/>
    <sheet name="G.Gov.1 GL10 and post BS" sheetId="62" r:id="rId51"/>
  </sheets>
  <definedNames>
    <definedName name="_xlnm._FilterDatabase" localSheetId="21" hidden="1">'B.LT.Class C Generator'!$A$4:$C$61</definedName>
    <definedName name="_xlnm._FilterDatabase" localSheetId="1" hidden="1">DropDownList!#REF!</definedName>
    <definedName name="B.FMA_End_Row_0" localSheetId="3">'B.FMA Fund Movement'!$B$39</definedName>
    <definedName name="B.FMA_End_Row_1" localSheetId="3">'B.FMA Fund Movement'!$B$79</definedName>
    <definedName name="B.FMA_M88">'B.FMA Fund Movement'!$M$88</definedName>
    <definedName name="B.FMA_Start_Row_0" localSheetId="3">'B.FMA Fund Movement'!$B$34</definedName>
    <definedName name="B.FMA_Start_Row_1" localSheetId="3">'B.FMA Fund Movement'!$B$74</definedName>
    <definedName name="B.G.R.5C_End_Row_0" localSheetId="18">'B.G.R.5C EC SIR'!$B$44</definedName>
    <definedName name="B.G.R.5C_Start_Row_0" localSheetId="18">'B.G.R.5C EC SIR'!$B$14</definedName>
    <definedName name="B.LT.D.1_ADD_ROWS_RANGE" localSheetId="20">'B.LT.D.1'!$B$10:$B$14</definedName>
    <definedName name="B.LT.D.1_ADD_ROWS_RANGE">'B.LT.D.1'!$B$10:$B$14</definedName>
    <definedName name="B.LT.D.1_End_Row_0" localSheetId="20">'B.LT.D.1'!$B$14</definedName>
    <definedName name="B.LT.D.1_Start_Row_0" localSheetId="20">'B.LT.D.1'!$B$10</definedName>
    <definedName name="B.LT.DTotal" localSheetId="20">'B.LT.D.1'!$C$27,'B.LT.D.1'!$D$27,'B.LT.D.1'!$E$27,'B.LT.D.1'!$F$27,'B.LT.D.1'!$G$27,'B.LT.D.1'!$H$27,'B.LT.D.1'!$I$27,'B.LT.D.1'!$K$27</definedName>
    <definedName name="B.LT.ILAS_NAME_LIST" localSheetId="21">'B.LT.Class C Generator'!$A$5:$A$77</definedName>
    <definedName name="BUSINESS_TYPE_COLUMNS">#REF!</definedName>
    <definedName name="BUSS_TYPE_COLUMNS">#REF!</definedName>
    <definedName name="BUSS_TYPE_LISTS">#REF!</definedName>
    <definedName name="CHECKSUM37" localSheetId="31">'S.LT.Prod.3 Product Stat'!$F$9:$M$59</definedName>
    <definedName name="CHECKSUM37">'S.LT.Prod.3 Product Stat'!$F$9:$M$59</definedName>
    <definedName name="CHECKSUM38" localSheetId="39">'S.CG Simplified EBS'!$B$15:$M$50</definedName>
    <definedName name="CHECKSUM38">'S.CG Simplified EBS'!$B$15:$M$50</definedName>
    <definedName name="DEV_MODE">#REF!</definedName>
    <definedName name="FinancialMonth" localSheetId="4">#REF!</definedName>
    <definedName name="FinancialMonth" localSheetId="21">#REF!</definedName>
    <definedName name="FinancialMonth" localSheetId="41">#REF!</definedName>
    <definedName name="FinancialMonth" localSheetId="26">#REF!</definedName>
    <definedName name="FinancialMonth">#REF!</definedName>
    <definedName name="FinancialYear" localSheetId="4">#REF!</definedName>
    <definedName name="FinancialYear" localSheetId="21">#REF!</definedName>
    <definedName name="FinancialYear" localSheetId="41">#REF!</definedName>
    <definedName name="FinancialYear" localSheetId="26">#REF!</definedName>
    <definedName name="FinancialYear">#REF!</definedName>
    <definedName name="FORMULA_COLOR">#REF!</definedName>
    <definedName name="FORMULA_COLOR_SAMPLE">#REF!</definedName>
    <definedName name="G.GOV.1_End_Row_0" localSheetId="50">'G.Gov.1 GL10 and post BS'!$E$14</definedName>
    <definedName name="G.GOV.1_End_Row_1" localSheetId="50">'G.Gov.1 GL10 and post BS'!$E$108</definedName>
    <definedName name="G.GOV.1_End_Row_2" localSheetId="50">'G.Gov.1 GL10 and post BS'!$E$120</definedName>
    <definedName name="G.GOV.1_End_Row_3" localSheetId="50">'G.Gov.1 GL10 and post BS'!$E$130</definedName>
    <definedName name="G.GOV.1_End_Row_4" localSheetId="50">'G.Gov.1 GL10 and post BS'!$E$149</definedName>
    <definedName name="G.GOV.1_End_Row_5" localSheetId="50">'G.Gov.1 GL10 and post BS'!$E$160</definedName>
    <definedName name="G.GOV.1_Start_Row_0" localSheetId="50">'G.Gov.1 GL10 and post BS'!$E$11</definedName>
    <definedName name="G.GOV.1_Start_Row_1" localSheetId="50">'G.Gov.1 GL10 and post BS'!$E$100</definedName>
    <definedName name="G.GOV.1_Start_Row_2" localSheetId="50">'G.Gov.1 GL10 and post BS'!$E$112</definedName>
    <definedName name="G.GOV.1_Start_Row_3" localSheetId="50">'G.Gov.1 GL10 and post BS'!$E$125</definedName>
    <definedName name="G.GOV.1_Start_Row_4" localSheetId="50">'G.Gov.1 GL10 and post BS'!$E$144</definedName>
    <definedName name="G.GOV.1_Start_Row_5" localSheetId="50">'G.Gov.1 GL10 and post BS'!$E$155</definedName>
    <definedName name="G.SST_COUNT">'G.SST WS Generator'!$E$5</definedName>
    <definedName name="INSURANCE_HEAD">#REF!</definedName>
    <definedName name="_xlnm.Print_Area" localSheetId="3">'B.FMA Fund Movement'!$A$1:$N$89</definedName>
    <definedName name="_xlnm.Print_Area" localSheetId="8">'B.G.R.1 GI Results (Total)'!$A$1:$AD$41</definedName>
    <definedName name="_xlnm.Print_Area" localSheetId="9">'B.G.R.1A GI Results (AY)'!$A$1:$FB$74</definedName>
    <definedName name="_xlnm.Print_Area" localSheetId="10">'B.G.R.1B GI Results (UY)'!$A$1:$FA$74</definedName>
    <definedName name="_xlnm.Print_Area" localSheetId="11">'B.G.R.3 UW Channel'!$A$1:$M$30</definedName>
    <definedName name="_xlnm.Print_Area" localSheetId="12">'B.G.R.4 Motor'!$A$1:$X$77</definedName>
    <definedName name="_xlnm.Print_Area" localSheetId="13">'B.G.R.4A Motor Claims'!$A$1:$S$92</definedName>
    <definedName name="_xlnm.Print_Area" localSheetId="14">'B.G.R.4B Motor Exposure'!$A$1:$V$60</definedName>
    <definedName name="_xlnm.Print_Area" localSheetId="15">'B.G.R.5 EC'!$A$1:$S$74</definedName>
    <definedName name="_xlnm.Print_Area" localSheetId="16">'B.G.R.5A EC Claims'!$A$1:$S$154</definedName>
    <definedName name="_xlnm.Print_Area" localSheetId="17">'B.G.R.5B EC Exposure'!$A$1:$R$52</definedName>
    <definedName name="_xlnm.Print_Area" localSheetId="18">'B.G.R.5C EC SIR'!$A$1:$M$46</definedName>
    <definedName name="_xlnm.Print_Area" localSheetId="19">'B.G.R.6 Marine Statutory Biz'!$A$1:$N$15</definedName>
    <definedName name="_xlnm.Print_Area" localSheetId="5">'B.G.TR.1.00.00XYZ'!$A$1:$X$150</definedName>
    <definedName name="_xlnm.Print_Area" localSheetId="6">'B.G.TR.2.00.00XYZ'!$A$1:$X$150</definedName>
    <definedName name="_xlnm.Print_Area" localSheetId="7">'B.G.TR.3.00.00XYZ.ABC'!$B$1:$S$75</definedName>
    <definedName name="_xlnm.Print_Area" localSheetId="20">'B.LT.D.1'!$A$1:$AI$28</definedName>
    <definedName name="_xlnm.Print_Area" localSheetId="0">'Cover Page'!$A$1:$N$29</definedName>
    <definedName name="_xlnm.Print_Area" localSheetId="50">'G.Gov.1 GL10 and post BS'!$A$1:$M$176</definedName>
    <definedName name="_xlnm.Print_Area" localSheetId="46">'G.SST.PSG1'!$A$1:$M$62</definedName>
    <definedName name="_xlnm.Print_Area" localSheetId="47">'G.SST.PSG2'!$A$1:$M$62</definedName>
    <definedName name="_xlnm.Print_Area" localSheetId="48">'G.SST.PSG3'!$A$1:$M$62</definedName>
    <definedName name="_xlnm.Print_Area" localSheetId="42">'G.SST.PSL1'!$A$1:$M$62</definedName>
    <definedName name="_xlnm.Print_Area" localSheetId="43">'G.SST.PSL2'!$A$1:$M$62</definedName>
    <definedName name="_xlnm.Print_Area" localSheetId="44">'G.SST.PSL3'!$A$1:$M$62</definedName>
    <definedName name="_xlnm.Print_Area" localSheetId="45">'G.SST.PSL4'!$A$1:$M$62</definedName>
    <definedName name="_xlnm.Print_Area" localSheetId="49">'G.SST.XXX'!$A$1:$M$62</definedName>
    <definedName name="_xlnm.Print_Area" localSheetId="28">'S.G.1 General Insurance'!$A$1:$H$36</definedName>
    <definedName name="_xlnm.Print_Area" localSheetId="33">'S.LQ.1 Liquidity (Exp)'!$A$1:$J$41</definedName>
    <definedName name="_xlnm.Print_Area" localSheetId="34">'S.LQ.2 Liquidity (CF)'!$A$1:$H$37</definedName>
    <definedName name="_xlnm.Print_Area" localSheetId="38">'S.LT.1 SAA and Yield'!$A$1:$M$660</definedName>
    <definedName name="_xlnm.Print_Area" localSheetId="29">'S.LT.Prod.1 Product Update'!$A$1:$AB$58</definedName>
    <definedName name="_xlnm.Print_Area" localSheetId="31">'S.LT.Prod.3 Product Stat'!$A$1:$O$69</definedName>
    <definedName name="_xlnm.Print_Area" localSheetId="32">'S.LT.Prod.4 Crediting Rates'!$A$1:$L$28</definedName>
    <definedName name="_xlnm.Print_Area" localSheetId="24">'S.RI.1_RIPrem'!$A$1:$G$27</definedName>
    <definedName name="_xlnm.Print_Area" localSheetId="25">'S.RI.2_Fac'!$A$1:$M$87</definedName>
    <definedName name="_xlnm.Print_Area" localSheetId="27">'S.RI.3.XXX_Treaty'!$A$1:$L$214</definedName>
    <definedName name="QDAP_Full_Columns">#REF!</definedName>
    <definedName name="QDAP_ON_OFF">#REF!</definedName>
    <definedName name="QDAP_WORKSHEETS">#REF!</definedName>
    <definedName name="ReportMonth" localSheetId="4">#REF!</definedName>
    <definedName name="ReportMonth" localSheetId="21">#REF!</definedName>
    <definedName name="ReportMonth" localSheetId="41">#REF!</definedName>
    <definedName name="ReportMonth" localSheetId="26">#REF!</definedName>
    <definedName name="ReportMonth">#REF!</definedName>
    <definedName name="ReportYearEndDate" localSheetId="4">#REF!</definedName>
    <definedName name="ReportYearEndDate" localSheetId="21">#REF!</definedName>
    <definedName name="ReportYearEndDate" localSheetId="41">#REF!</definedName>
    <definedName name="ReportYearEndDate" localSheetId="26">#REF!</definedName>
    <definedName name="ReportYearEndDate">#REF!</definedName>
    <definedName name="RULE_BFMA_M90" localSheetId="3">'B.FMA Fund Movement'!$M$90</definedName>
    <definedName name="RULE_BFMA_M90">'B.FMA Fund Movement'!$M$90</definedName>
    <definedName name="RULE_BFMA_M92" localSheetId="3">'B.FMA Fund Movement'!$M$92</definedName>
    <definedName name="RULE_BFMA_M92">'B.FMA Fund Movement'!$M$92</definedName>
    <definedName name="RULE_SLT1_R1234">'S.LT.1 SAA and Yield'!$R$12:$R$34</definedName>
    <definedName name="RULE257" localSheetId="31">'S.LT.Prod.3 Product Stat'!$C$67:$E$67</definedName>
    <definedName name="RULE257">'S.LT.Prod.3 Product Stat'!$C$67:$E$67</definedName>
    <definedName name="RULE258" localSheetId="31">'S.LT.Prod.3 Product Stat'!$C$69</definedName>
    <definedName name="RULE258">'S.LT.Prod.3 Product Stat'!$C$69</definedName>
    <definedName name="RULE325_SOURCE" localSheetId="39">'S.CG Simplified EBS'!$B$52:XFD$52</definedName>
    <definedName name="RULE325_SOURCE">'S.CG Simplified EBS'!$B$52:$M$52</definedName>
    <definedName name="RULE325_TARGET" localSheetId="39">'S.CG Simplified EBS'!$B$54:XFD$54</definedName>
    <definedName name="RULE325_TARGET">'S.CG Simplified EBS'!$B$54:$M$54</definedName>
    <definedName name="S.CG_End_Col_0" localSheetId="39">'S.CG Simplified EBS'!$M$6</definedName>
    <definedName name="S.CG_Start_Col_0" localSheetId="39">'S.CG Simplified EBS'!$C$6</definedName>
    <definedName name="S.LQ.2_End_Row_0" localSheetId="34">'S.LQ.2 Liquidity (CF)'!$B$22</definedName>
    <definedName name="S.LQ.2_End_Row_1" localSheetId="34">'S.LQ.2 Liquidity (CF)'!$B$37</definedName>
    <definedName name="S.LQ.2_Start_Row_0" localSheetId="34">'S.LQ.2 Liquidity (CF)'!$B$18</definedName>
    <definedName name="S.LQ.2_Start_Row_1" localSheetId="34">'S.LQ.2 Liquidity (CF)'!$B$33</definedName>
    <definedName name="S.LT.1_End_Row_0" localSheetId="38">'S.LT.1 SAA and Yield'!$D$34</definedName>
    <definedName name="S.LT.1_Start_Row_0" localSheetId="38">'S.LT.1 SAA and Yield'!$D$29</definedName>
    <definedName name="S.LT.Prod.1_End_Row_0" localSheetId="29">'S.LT.Prod.1 Product Update'!$B$59</definedName>
    <definedName name="S.LT.Prod.1_Start_Row_0" localSheetId="29">'S.LT.Prod.1 Product Update'!$B$9</definedName>
    <definedName name="S.LT.Prod.2_End_Row_0" localSheetId="30">'S.LT.Prod.2 Product Status'!$B$59</definedName>
    <definedName name="S.LT.Prod.2_Start_Row_0" localSheetId="30">'S.LT.Prod.2 Product Status'!$B$9</definedName>
    <definedName name="S.LT.Prod.3_End_Row_0" localSheetId="31">'S.LT.Prod.3 Product Stat'!$B$59</definedName>
    <definedName name="S.LT.Prod.3_Start_Row_0" localSheetId="31">'S.LT.Prod.3 Product Stat'!$B$9</definedName>
    <definedName name="S.LT.Prod.4_End_Row_0" localSheetId="32">'S.LT.Prod.4 Crediting Rates'!$B$29</definedName>
    <definedName name="S.LT.Prod.4_Start_Row_0" localSheetId="32">'S.LT.Prod.4 Crediting Rates'!$B$9</definedName>
    <definedName name="S.RI.2_End_Row_0" localSheetId="25">'S.RI.2_Fac'!$B$87</definedName>
    <definedName name="S.RI.2_Start_Row_0" localSheetId="25">'S.RI.2_Fac'!$B$12</definedName>
    <definedName name="S.RI.3_WS_COUNT">'S.RI.3 WS Generator'!$E$5</definedName>
    <definedName name="S.RI.3_WS_NUM">'S.RI.3 WS Generator'!$E$4</definedName>
    <definedName name="UNLOCK_COLOR">#REF!</definedName>
    <definedName name="UNLOCK_COLOR_SAMPLE">#REF!</definedName>
    <definedName name="UNLOCK_DATECOLOR">#REF!</definedName>
    <definedName name="UNLOCK_DateCOLOR_SAMPLE">#REF!</definedName>
    <definedName name="UNLOCK_TEXT_GREYCOLOR">#REF!</definedName>
    <definedName name="UNLOCK_TEXTCOLOR">#REF!</definedName>
    <definedName name="UNLOCK_TextCOLOR_SAMPLE">#REF!</definedName>
    <definedName name="UNLOCK_TITLE_COLOR">#REF!</definedName>
    <definedName name="UNLOCK_TITLE_TEXTCOLOR">#REF!</definedName>
    <definedName name="ValuationDay" localSheetId="4">#REF!</definedName>
    <definedName name="ValuationDay" localSheetId="21">#REF!</definedName>
    <definedName name="ValuationDay" localSheetId="41">#REF!</definedName>
    <definedName name="ValuationDay" localSheetId="26">#REF!</definedName>
    <definedName name="ValuationDay">#REF!</definedName>
    <definedName name="ValuationYear" localSheetId="4">#REF!</definedName>
    <definedName name="ValuationYear" localSheetId="21">#REF!</definedName>
    <definedName name="ValuationYear" localSheetId="41">#REF!</definedName>
    <definedName name="ValuationYear" localSheetId="26">#REF!</definedName>
    <definedName name="ValuationYear">#REF!</definedName>
    <definedName name="year_end" localSheetId="4">#REF!</definedName>
    <definedName name="year_end" localSheetId="21">#REF!</definedName>
    <definedName name="year_end" localSheetId="41">#REF!</definedName>
    <definedName name="year_end" localSheetId="26">#REF!</definedName>
    <definedName name="year_end">#REF!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52" i="28" l="1"/>
  <c r="B131" i="28"/>
  <c r="B110" i="28"/>
  <c r="B87" i="28"/>
  <c r="B67" i="28"/>
  <c r="Q32" i="28"/>
  <c r="Q11" i="28"/>
  <c r="Q54" i="25"/>
  <c r="Q11" i="25"/>
  <c r="B148" i="17"/>
  <c r="B123" i="17"/>
  <c r="B97" i="17"/>
  <c r="B73" i="17"/>
  <c r="B51" i="17"/>
  <c r="B29" i="17"/>
  <c r="B148" i="16"/>
  <c r="B123" i="16"/>
  <c r="B97" i="16"/>
  <c r="B73" i="16"/>
  <c r="B51" i="16"/>
  <c r="B29" i="16"/>
  <c r="R33" i="50"/>
  <c r="O78" i="14"/>
  <c r="H78" i="14"/>
  <c r="M78" i="14" s="1"/>
  <c r="O38" i="14"/>
  <c r="H38" i="14"/>
  <c r="M38" i="14" s="1"/>
  <c r="Q16" i="29"/>
  <c r="Q18" i="29" s="1"/>
  <c r="P16" i="29"/>
  <c r="P18" i="29" s="1"/>
  <c r="O16" i="29"/>
  <c r="O18" i="29" s="1"/>
  <c r="N16" i="29"/>
  <c r="N18" i="29" s="1"/>
  <c r="M16" i="29"/>
  <c r="M18" i="29" s="1"/>
  <c r="L16" i="29"/>
  <c r="L23" i="29" s="1"/>
  <c r="K16" i="29"/>
  <c r="K29" i="29" s="1"/>
  <c r="J16" i="29"/>
  <c r="J23" i="29" s="1"/>
  <c r="I16" i="29"/>
  <c r="I29" i="29" s="1"/>
  <c r="H16" i="29"/>
  <c r="H23" i="29" s="1"/>
  <c r="G16" i="29"/>
  <c r="G23" i="29" s="1"/>
  <c r="F16" i="29"/>
  <c r="F18" i="29" s="1"/>
  <c r="E16" i="29"/>
  <c r="E18" i="29" s="1"/>
  <c r="D16" i="29"/>
  <c r="U16" i="26"/>
  <c r="T16" i="26"/>
  <c r="T18" i="26" s="1"/>
  <c r="S16" i="26"/>
  <c r="S23" i="26" s="1"/>
  <c r="R16" i="26"/>
  <c r="R23" i="26" s="1"/>
  <c r="Q16" i="26"/>
  <c r="Q18" i="26" s="1"/>
  <c r="P16" i="26"/>
  <c r="P18" i="26" s="1"/>
  <c r="O16" i="26"/>
  <c r="O18" i="26" s="1"/>
  <c r="N16" i="26"/>
  <c r="N23" i="26" s="1"/>
  <c r="M16" i="26"/>
  <c r="M23" i="26" s="1"/>
  <c r="L16" i="26"/>
  <c r="L29" i="26" s="1"/>
  <c r="K16" i="26"/>
  <c r="K23" i="26" s="1"/>
  <c r="J16" i="26"/>
  <c r="J29" i="26" s="1"/>
  <c r="I16" i="26"/>
  <c r="I23" i="26" s="1"/>
  <c r="H16" i="26"/>
  <c r="H29" i="26" s="1"/>
  <c r="G16" i="26"/>
  <c r="G23" i="26" s="1"/>
  <c r="F16" i="26"/>
  <c r="F23" i="26" s="1"/>
  <c r="E16" i="26"/>
  <c r="E23" i="26" s="1"/>
  <c r="D16" i="26"/>
  <c r="H17" i="49"/>
  <c r="G17" i="49"/>
  <c r="F17" i="49"/>
  <c r="H16" i="49"/>
  <c r="G16" i="49"/>
  <c r="F16" i="49"/>
  <c r="H15" i="49"/>
  <c r="G15" i="49"/>
  <c r="F15" i="49"/>
  <c r="H12" i="49"/>
  <c r="G12" i="49"/>
  <c r="F12" i="49"/>
  <c r="C13" i="31"/>
  <c r="E68" i="27"/>
  <c r="D68" i="27"/>
  <c r="E52" i="27"/>
  <c r="D52" i="27"/>
  <c r="E51" i="27"/>
  <c r="D51" i="27"/>
  <c r="E50" i="27"/>
  <c r="D50" i="27"/>
  <c r="E49" i="27"/>
  <c r="D49" i="27"/>
  <c r="B2" i="62"/>
  <c r="B2" i="61"/>
  <c r="B2" i="60"/>
  <c r="B2" i="59"/>
  <c r="B2" i="58"/>
  <c r="B2" i="57"/>
  <c r="B2" i="56"/>
  <c r="B2" i="55"/>
  <c r="B2" i="54"/>
  <c r="B2" i="51"/>
  <c r="D2" i="50"/>
  <c r="C2" i="49"/>
  <c r="C2" i="48"/>
  <c r="C2" i="47"/>
  <c r="C2" i="46"/>
  <c r="C2" i="45"/>
  <c r="C2" i="44"/>
  <c r="C2" i="43"/>
  <c r="C2" i="42"/>
  <c r="C2" i="41"/>
  <c r="C2" i="40"/>
  <c r="C2" i="39"/>
  <c r="C2" i="37"/>
  <c r="C2" i="36"/>
  <c r="C2" i="34"/>
  <c r="B2" i="32"/>
  <c r="C2" i="31"/>
  <c r="C2" i="30"/>
  <c r="C2" i="29"/>
  <c r="C2" i="28"/>
  <c r="C2" i="27"/>
  <c r="C2" i="26"/>
  <c r="C2" i="25"/>
  <c r="C2" i="24"/>
  <c r="C2" i="23"/>
  <c r="C2" i="21"/>
  <c r="C2" i="20"/>
  <c r="C6" i="19"/>
  <c r="U25" i="19" s="1"/>
  <c r="C2" i="19"/>
  <c r="C2" i="18"/>
  <c r="C2" i="17"/>
  <c r="C2" i="16"/>
  <c r="C2" i="14"/>
  <c r="X64" i="62"/>
  <c r="Q64" i="62"/>
  <c r="J64" i="62"/>
  <c r="I46" i="62"/>
  <c r="H46" i="62"/>
  <c r="F46" i="62"/>
  <c r="E46" i="62"/>
  <c r="G45" i="62"/>
  <c r="J45" i="62" s="1"/>
  <c r="G44" i="62"/>
  <c r="J44" i="62" s="1"/>
  <c r="G43" i="62"/>
  <c r="J43" i="62" s="1"/>
  <c r="G42" i="62"/>
  <c r="J42" i="62" s="1"/>
  <c r="G41" i="62"/>
  <c r="J41" i="62" s="1"/>
  <c r="G40" i="62"/>
  <c r="J40" i="62" s="1"/>
  <c r="G39" i="62"/>
  <c r="J39" i="62" s="1"/>
  <c r="G38" i="62"/>
  <c r="J38" i="62" s="1"/>
  <c r="G37" i="62"/>
  <c r="J37" i="62" s="1"/>
  <c r="G36" i="62"/>
  <c r="J36" i="62" s="1"/>
  <c r="G35" i="62"/>
  <c r="J35" i="62" s="1"/>
  <c r="G34" i="62"/>
  <c r="J34" i="62" s="1"/>
  <c r="G33" i="62"/>
  <c r="J33" i="62" s="1"/>
  <c r="G32" i="62"/>
  <c r="J32" i="62" s="1"/>
  <c r="G31" i="62"/>
  <c r="J31" i="62" s="1"/>
  <c r="E60" i="61"/>
  <c r="D60" i="61"/>
  <c r="C60" i="61"/>
  <c r="B60" i="61"/>
  <c r="E59" i="61"/>
  <c r="D59" i="61"/>
  <c r="C59" i="61"/>
  <c r="B59" i="61"/>
  <c r="E56" i="61"/>
  <c r="D56" i="61"/>
  <c r="C56" i="61"/>
  <c r="B56" i="61"/>
  <c r="E55" i="61"/>
  <c r="D55" i="61"/>
  <c r="C55" i="61"/>
  <c r="B55" i="61"/>
  <c r="E30" i="61"/>
  <c r="D30" i="61"/>
  <c r="C30" i="61"/>
  <c r="B30" i="61"/>
  <c r="E25" i="61"/>
  <c r="D25" i="61"/>
  <c r="C25" i="61"/>
  <c r="B25" i="61"/>
  <c r="E14" i="61"/>
  <c r="D14" i="61"/>
  <c r="C14" i="61"/>
  <c r="B14" i="61"/>
  <c r="E60" i="60"/>
  <c r="D60" i="60"/>
  <c r="C60" i="60"/>
  <c r="B60" i="60"/>
  <c r="E59" i="60"/>
  <c r="D59" i="60"/>
  <c r="C59" i="60"/>
  <c r="B59" i="60"/>
  <c r="E56" i="60"/>
  <c r="D56" i="60"/>
  <c r="C56" i="60"/>
  <c r="B56" i="60"/>
  <c r="E55" i="60"/>
  <c r="D55" i="60"/>
  <c r="C55" i="60"/>
  <c r="B55" i="60"/>
  <c r="E30" i="60"/>
  <c r="D30" i="60"/>
  <c r="C30" i="60"/>
  <c r="B30" i="60"/>
  <c r="E25" i="60"/>
  <c r="D25" i="60"/>
  <c r="C25" i="60"/>
  <c r="B25" i="60"/>
  <c r="E14" i="60"/>
  <c r="D14" i="60"/>
  <c r="C14" i="60"/>
  <c r="B14" i="60"/>
  <c r="E60" i="59"/>
  <c r="D60" i="59"/>
  <c r="C60" i="59"/>
  <c r="B60" i="59"/>
  <c r="E59" i="59"/>
  <c r="D59" i="59"/>
  <c r="C59" i="59"/>
  <c r="B59" i="59"/>
  <c r="E56" i="59"/>
  <c r="D56" i="59"/>
  <c r="C56" i="59"/>
  <c r="B56" i="59"/>
  <c r="E55" i="59"/>
  <c r="D55" i="59"/>
  <c r="C55" i="59"/>
  <c r="B55" i="59"/>
  <c r="E30" i="59"/>
  <c r="D30" i="59"/>
  <c r="C30" i="59"/>
  <c r="B30" i="59"/>
  <c r="E25" i="59"/>
  <c r="D25" i="59"/>
  <c r="C25" i="59"/>
  <c r="B25" i="59"/>
  <c r="E14" i="59"/>
  <c r="D14" i="59"/>
  <c r="C14" i="59"/>
  <c r="B14" i="59"/>
  <c r="E60" i="58"/>
  <c r="D60" i="58"/>
  <c r="C60" i="58"/>
  <c r="B60" i="58"/>
  <c r="E59" i="58"/>
  <c r="D59" i="58"/>
  <c r="C59" i="58"/>
  <c r="B59" i="58"/>
  <c r="E56" i="58"/>
  <c r="D56" i="58"/>
  <c r="C56" i="58"/>
  <c r="B56" i="58"/>
  <c r="E55" i="58"/>
  <c r="D55" i="58"/>
  <c r="C55" i="58"/>
  <c r="B55" i="58"/>
  <c r="E30" i="58"/>
  <c r="D30" i="58"/>
  <c r="C30" i="58"/>
  <c r="B30" i="58"/>
  <c r="E25" i="58"/>
  <c r="D25" i="58"/>
  <c r="C25" i="58"/>
  <c r="B25" i="58"/>
  <c r="E14" i="58"/>
  <c r="D14" i="58"/>
  <c r="C14" i="58"/>
  <c r="B14" i="58"/>
  <c r="E60" i="57"/>
  <c r="D60" i="57"/>
  <c r="C60" i="57"/>
  <c r="B60" i="57"/>
  <c r="E59" i="57"/>
  <c r="D59" i="57"/>
  <c r="C59" i="57"/>
  <c r="B59" i="57"/>
  <c r="E56" i="57"/>
  <c r="D56" i="57"/>
  <c r="C56" i="57"/>
  <c r="B56" i="57"/>
  <c r="E55" i="57"/>
  <c r="D55" i="57"/>
  <c r="C55" i="57"/>
  <c r="B55" i="57"/>
  <c r="B30" i="57"/>
  <c r="B25" i="57"/>
  <c r="E14" i="57"/>
  <c r="E61" i="57" s="1"/>
  <c r="D14" i="57"/>
  <c r="D61" i="57" s="1"/>
  <c r="C14" i="57"/>
  <c r="C61" i="57" s="1"/>
  <c r="B14" i="57"/>
  <c r="E60" i="56"/>
  <c r="D60" i="56"/>
  <c r="C60" i="56"/>
  <c r="B60" i="56"/>
  <c r="E59" i="56"/>
  <c r="D59" i="56"/>
  <c r="C59" i="56"/>
  <c r="B59" i="56"/>
  <c r="E56" i="56"/>
  <c r="D56" i="56"/>
  <c r="C56" i="56"/>
  <c r="B56" i="56"/>
  <c r="E55" i="56"/>
  <c r="D55" i="56"/>
  <c r="C55" i="56"/>
  <c r="B55" i="56"/>
  <c r="E30" i="56"/>
  <c r="D30" i="56"/>
  <c r="C30" i="56"/>
  <c r="B30" i="56"/>
  <c r="E25" i="56"/>
  <c r="D25" i="56"/>
  <c r="C25" i="56"/>
  <c r="B25" i="56"/>
  <c r="E14" i="56"/>
  <c r="D14" i="56"/>
  <c r="C14" i="56"/>
  <c r="B14" i="56"/>
  <c r="E60" i="55"/>
  <c r="D60" i="55"/>
  <c r="C60" i="55"/>
  <c r="B60" i="55"/>
  <c r="E59" i="55"/>
  <c r="D59" i="55"/>
  <c r="C59" i="55"/>
  <c r="B59" i="55"/>
  <c r="E56" i="55"/>
  <c r="D56" i="55"/>
  <c r="C56" i="55"/>
  <c r="B56" i="55"/>
  <c r="E55" i="55"/>
  <c r="D55" i="55"/>
  <c r="C55" i="55"/>
  <c r="B55" i="55"/>
  <c r="E30" i="55"/>
  <c r="D30" i="55"/>
  <c r="C30" i="55"/>
  <c r="B30" i="55"/>
  <c r="E25" i="55"/>
  <c r="D25" i="55"/>
  <c r="C25" i="55"/>
  <c r="B25" i="55"/>
  <c r="E14" i="55"/>
  <c r="D14" i="55"/>
  <c r="C14" i="55"/>
  <c r="B14" i="55"/>
  <c r="E60" i="54"/>
  <c r="D60" i="54"/>
  <c r="C60" i="54"/>
  <c r="B60" i="54"/>
  <c r="E59" i="54"/>
  <c r="D59" i="54"/>
  <c r="C59" i="54"/>
  <c r="B59" i="54"/>
  <c r="E56" i="54"/>
  <c r="D56" i="54"/>
  <c r="C56" i="54"/>
  <c r="B56" i="54"/>
  <c r="E55" i="54"/>
  <c r="D55" i="54"/>
  <c r="C55" i="54"/>
  <c r="B55" i="54"/>
  <c r="E30" i="54"/>
  <c r="D30" i="54"/>
  <c r="C30" i="54"/>
  <c r="B30" i="54"/>
  <c r="E25" i="54"/>
  <c r="D25" i="54"/>
  <c r="C25" i="54"/>
  <c r="B25" i="54"/>
  <c r="E14" i="54"/>
  <c r="D14" i="54"/>
  <c r="C14" i="54"/>
  <c r="B14" i="54"/>
  <c r="E5" i="53"/>
  <c r="B49" i="51"/>
  <c r="B48" i="51"/>
  <c r="B46" i="51"/>
  <c r="B45" i="51"/>
  <c r="B44" i="51"/>
  <c r="L43" i="51"/>
  <c r="L47" i="51" s="1"/>
  <c r="L50" i="51" s="1"/>
  <c r="K43" i="51"/>
  <c r="K47" i="51" s="1"/>
  <c r="K50" i="51" s="1"/>
  <c r="J43" i="51"/>
  <c r="J47" i="51" s="1"/>
  <c r="J50" i="51" s="1"/>
  <c r="I43" i="51"/>
  <c r="I47" i="51" s="1"/>
  <c r="I50" i="51" s="1"/>
  <c r="H43" i="51"/>
  <c r="H47" i="51" s="1"/>
  <c r="H50" i="51" s="1"/>
  <c r="G43" i="51"/>
  <c r="G47" i="51" s="1"/>
  <c r="G50" i="51" s="1"/>
  <c r="F43" i="51"/>
  <c r="F47" i="51" s="1"/>
  <c r="F50" i="51" s="1"/>
  <c r="E43" i="51"/>
  <c r="E47" i="51" s="1"/>
  <c r="E50" i="51" s="1"/>
  <c r="D43" i="51"/>
  <c r="D47" i="51" s="1"/>
  <c r="D50" i="51" s="1"/>
  <c r="C43" i="51"/>
  <c r="B42" i="51"/>
  <c r="B41" i="51"/>
  <c r="B40" i="51"/>
  <c r="B39" i="51"/>
  <c r="B38" i="51"/>
  <c r="B37" i="51"/>
  <c r="B36" i="51"/>
  <c r="B31" i="51"/>
  <c r="B30" i="51"/>
  <c r="B29" i="51"/>
  <c r="B28" i="51"/>
  <c r="B27" i="51"/>
  <c r="B26" i="51"/>
  <c r="B25" i="51"/>
  <c r="B24" i="51"/>
  <c r="L23" i="51"/>
  <c r="L32" i="51" s="1"/>
  <c r="K23" i="51"/>
  <c r="K32" i="51" s="1"/>
  <c r="J23" i="51"/>
  <c r="J32" i="51" s="1"/>
  <c r="I23" i="51"/>
  <c r="I32" i="51" s="1"/>
  <c r="H23" i="51"/>
  <c r="H32" i="51" s="1"/>
  <c r="G23" i="51"/>
  <c r="G32" i="51" s="1"/>
  <c r="F23" i="51"/>
  <c r="F32" i="51" s="1"/>
  <c r="E23" i="51"/>
  <c r="E32" i="51" s="1"/>
  <c r="D23" i="51"/>
  <c r="D32" i="51" s="1"/>
  <c r="C23" i="51"/>
  <c r="C32" i="51" s="1"/>
  <c r="L20" i="51"/>
  <c r="K20" i="51"/>
  <c r="J20" i="51"/>
  <c r="I20" i="51"/>
  <c r="H20" i="51"/>
  <c r="G20" i="51"/>
  <c r="F20" i="51"/>
  <c r="E20" i="51"/>
  <c r="D20" i="51"/>
  <c r="C20" i="51"/>
  <c r="B19" i="51"/>
  <c r="B18" i="51"/>
  <c r="B17" i="51"/>
  <c r="B16" i="51"/>
  <c r="B15" i="51"/>
  <c r="F660" i="50"/>
  <c r="F640" i="50"/>
  <c r="F620" i="50"/>
  <c r="F600" i="50"/>
  <c r="F580" i="50"/>
  <c r="F560" i="50"/>
  <c r="F540" i="50"/>
  <c r="F520" i="50"/>
  <c r="F500" i="50"/>
  <c r="F480" i="50"/>
  <c r="F460" i="50"/>
  <c r="F440" i="50"/>
  <c r="F420" i="50"/>
  <c r="F400" i="50"/>
  <c r="F380" i="50"/>
  <c r="F360" i="50"/>
  <c r="F340" i="50"/>
  <c r="F320" i="50"/>
  <c r="F300" i="50"/>
  <c r="F280" i="50"/>
  <c r="F260" i="50"/>
  <c r="F240" i="50"/>
  <c r="F220" i="50"/>
  <c r="F200" i="50"/>
  <c r="F180" i="50"/>
  <c r="F160" i="50"/>
  <c r="F140" i="50"/>
  <c r="F120" i="50"/>
  <c r="F100" i="50"/>
  <c r="F80" i="50"/>
  <c r="F60" i="50"/>
  <c r="R34" i="50"/>
  <c r="R32" i="50"/>
  <c r="R31" i="50"/>
  <c r="R30" i="50"/>
  <c r="R29" i="50"/>
  <c r="R28" i="50"/>
  <c r="R27" i="50"/>
  <c r="R26" i="50"/>
  <c r="R25" i="50"/>
  <c r="R24" i="50"/>
  <c r="R23" i="50"/>
  <c r="T22" i="50"/>
  <c r="R22" i="50"/>
  <c r="T21" i="50"/>
  <c r="R21" i="50"/>
  <c r="T20" i="50"/>
  <c r="R20" i="50"/>
  <c r="T19" i="50"/>
  <c r="R19" i="50"/>
  <c r="T18" i="50"/>
  <c r="R18" i="50"/>
  <c r="T17" i="50"/>
  <c r="R17" i="50"/>
  <c r="T16" i="50"/>
  <c r="R16" i="50"/>
  <c r="T15" i="50"/>
  <c r="R15" i="50"/>
  <c r="T14" i="50"/>
  <c r="R14" i="50"/>
  <c r="T13" i="50"/>
  <c r="R13" i="50"/>
  <c r="T12" i="50"/>
  <c r="R12" i="50"/>
  <c r="C105" i="49"/>
  <c r="C104" i="49"/>
  <c r="C103" i="49"/>
  <c r="C97" i="49"/>
  <c r="D86" i="49"/>
  <c r="C86" i="49"/>
  <c r="D80" i="49"/>
  <c r="C80" i="49"/>
  <c r="O75" i="49" a="1"/>
  <c r="O75" i="49" s="1"/>
  <c r="C75" i="49"/>
  <c r="L75" i="49" s="1"/>
  <c r="N75" i="49" s="1"/>
  <c r="O74" i="49" a="1"/>
  <c r="O74" i="49" s="1"/>
  <c r="C74" i="49"/>
  <c r="L74" i="49" s="1"/>
  <c r="N74" i="49" s="1"/>
  <c r="O70" i="49" a="1"/>
  <c r="O70" i="49" s="1"/>
  <c r="F70" i="49"/>
  <c r="E70" i="49"/>
  <c r="D70" i="49"/>
  <c r="O69" i="49" a="1"/>
  <c r="O69" i="49" s="1"/>
  <c r="F69" i="49"/>
  <c r="E69" i="49"/>
  <c r="D69" i="49"/>
  <c r="C65" i="49"/>
  <c r="C64" i="49"/>
  <c r="C69" i="49" s="1"/>
  <c r="O61" i="49" a="1"/>
  <c r="O61" i="49" s="1"/>
  <c r="L61" i="49"/>
  <c r="N61" i="49" s="1"/>
  <c r="O60" i="49" a="1"/>
  <c r="O60" i="49" s="1"/>
  <c r="L60" i="49"/>
  <c r="N60" i="49" s="1"/>
  <c r="O57" i="49" a="1"/>
  <c r="O57" i="49" s="1"/>
  <c r="F57" i="49"/>
  <c r="E57" i="49"/>
  <c r="D57" i="49"/>
  <c r="O56" i="49" a="1"/>
  <c r="O56" i="49" s="1"/>
  <c r="F56" i="49"/>
  <c r="E56" i="49"/>
  <c r="D56" i="49"/>
  <c r="C53" i="49"/>
  <c r="C57" i="49" s="1"/>
  <c r="C52" i="49"/>
  <c r="C56" i="49" s="1"/>
  <c r="O49" i="49" a="1"/>
  <c r="O49" i="49" s="1"/>
  <c r="C49" i="49"/>
  <c r="L49" i="49" s="1"/>
  <c r="N49" i="49" s="1"/>
  <c r="O48" i="49" a="1"/>
  <c r="O48" i="49" s="1"/>
  <c r="C48" i="49"/>
  <c r="L48" i="49" s="1"/>
  <c r="N48" i="49" s="1"/>
  <c r="O44" i="49" a="1"/>
  <c r="O44" i="49" s="1"/>
  <c r="F44" i="49"/>
  <c r="E44" i="49"/>
  <c r="D44" i="49"/>
  <c r="O43" i="49" a="1"/>
  <c r="O43" i="49" s="1"/>
  <c r="F43" i="49"/>
  <c r="E43" i="49"/>
  <c r="D43" i="49"/>
  <c r="C39" i="49"/>
  <c r="O39" i="49" s="1"/>
  <c r="C38" i="49"/>
  <c r="C43" i="49" s="1"/>
  <c r="O35" i="49" a="1"/>
  <c r="O35" i="49" s="1"/>
  <c r="L35" i="49"/>
  <c r="N35" i="49" s="1"/>
  <c r="O34" i="49" a="1"/>
  <c r="O34" i="49" s="1"/>
  <c r="L34" i="49"/>
  <c r="N34" i="49" s="1"/>
  <c r="O31" i="49" a="1"/>
  <c r="O31" i="49" s="1"/>
  <c r="F31" i="49"/>
  <c r="E31" i="49"/>
  <c r="D31" i="49"/>
  <c r="O30" i="49" a="1"/>
  <c r="O30" i="49" s="1"/>
  <c r="F30" i="49"/>
  <c r="E30" i="49"/>
  <c r="D30" i="49"/>
  <c r="C27" i="49"/>
  <c r="O27" i="49" s="1"/>
  <c r="C26" i="49"/>
  <c r="C30" i="49" s="1"/>
  <c r="C19" i="49"/>
  <c r="E18" i="49"/>
  <c r="C18" i="49" s="1"/>
  <c r="E14" i="49"/>
  <c r="C14" i="49" s="1"/>
  <c r="E13" i="49"/>
  <c r="D29" i="48"/>
  <c r="K29" i="48" s="1"/>
  <c r="D27" i="48"/>
  <c r="K27" i="48" s="1"/>
  <c r="T20" i="48"/>
  <c r="T19" i="48"/>
  <c r="T18" i="48"/>
  <c r="T17" i="48"/>
  <c r="T15" i="48"/>
  <c r="T14" i="48"/>
  <c r="T13" i="48"/>
  <c r="T11" i="48"/>
  <c r="E59" i="47"/>
  <c r="E58" i="47"/>
  <c r="F57" i="47"/>
  <c r="D57" i="47"/>
  <c r="C57" i="47"/>
  <c r="C48" i="47"/>
  <c r="C47" i="47" s="1"/>
  <c r="C46" i="47"/>
  <c r="C45" i="47" s="1"/>
  <c r="C38" i="47"/>
  <c r="C37" i="47"/>
  <c r="C36" i="47"/>
  <c r="D24" i="47"/>
  <c r="D21" i="47"/>
  <c r="D18" i="47"/>
  <c r="D17" i="47"/>
  <c r="D16" i="47"/>
  <c r="L15" i="47"/>
  <c r="K15" i="47"/>
  <c r="J15" i="47"/>
  <c r="I15" i="47"/>
  <c r="H15" i="47"/>
  <c r="G15" i="47"/>
  <c r="F15" i="47"/>
  <c r="E15" i="47"/>
  <c r="D12" i="47"/>
  <c r="F24" i="46"/>
  <c r="E24" i="46"/>
  <c r="D24" i="46"/>
  <c r="C24" i="46"/>
  <c r="F11" i="46"/>
  <c r="E11" i="46"/>
  <c r="D11" i="46"/>
  <c r="C11" i="46"/>
  <c r="H33" i="45"/>
  <c r="G33" i="45"/>
  <c r="H32" i="45"/>
  <c r="G32" i="45"/>
  <c r="D28" i="45"/>
  <c r="H28" i="45" s="1"/>
  <c r="C28" i="45"/>
  <c r="G28" i="45" s="1"/>
  <c r="C69" i="43"/>
  <c r="E66" i="43"/>
  <c r="D66" i="43"/>
  <c r="C66" i="43"/>
  <c r="C67" i="43" s="1"/>
  <c r="E65" i="43"/>
  <c r="D65" i="43"/>
  <c r="C39" i="40"/>
  <c r="E36" i="40"/>
  <c r="C40" i="40" s="1"/>
  <c r="E207" i="39"/>
  <c r="G155" i="39"/>
  <c r="G119" i="39"/>
  <c r="H83" i="39"/>
  <c r="H47" i="39"/>
  <c r="E5" i="38"/>
  <c r="E12" i="36"/>
  <c r="F12" i="36" s="1"/>
  <c r="C26" i="36" s="1"/>
  <c r="AE38" i="34"/>
  <c r="AB38" i="34"/>
  <c r="Y38" i="34"/>
  <c r="T38" i="34"/>
  <c r="R38" i="34"/>
  <c r="O38" i="34"/>
  <c r="J38" i="34"/>
  <c r="H38" i="34"/>
  <c r="E38" i="34"/>
  <c r="AI37" i="34"/>
  <c r="W37" i="34"/>
  <c r="M37" i="34"/>
  <c r="B37" i="34"/>
  <c r="AI36" i="34"/>
  <c r="W36" i="34"/>
  <c r="M36" i="34"/>
  <c r="B36" i="34"/>
  <c r="AI35" i="34"/>
  <c r="W35" i="34"/>
  <c r="M35" i="34"/>
  <c r="B35" i="34"/>
  <c r="AI34" i="34"/>
  <c r="W34" i="34"/>
  <c r="M34" i="34"/>
  <c r="B34" i="34"/>
  <c r="AI33" i="34"/>
  <c r="W33" i="34"/>
  <c r="M33" i="34"/>
  <c r="B33" i="34"/>
  <c r="AI32" i="34"/>
  <c r="W32" i="34"/>
  <c r="M32" i="34"/>
  <c r="B32" i="34"/>
  <c r="AI31" i="34"/>
  <c r="W31" i="34"/>
  <c r="M31" i="34"/>
  <c r="B31" i="34"/>
  <c r="AJ22" i="34"/>
  <c r="AG22" i="34"/>
  <c r="AC22" i="34"/>
  <c r="X22" i="34"/>
  <c r="V22" i="34"/>
  <c r="S22" i="34"/>
  <c r="N22" i="34"/>
  <c r="K22" i="34"/>
  <c r="I22" i="34"/>
  <c r="E22" i="34"/>
  <c r="Z21" i="34"/>
  <c r="P21" i="34"/>
  <c r="G21" i="34"/>
  <c r="B21" i="34"/>
  <c r="Z20" i="34"/>
  <c r="P20" i="34"/>
  <c r="G20" i="34"/>
  <c r="B20" i="34"/>
  <c r="Z19" i="34"/>
  <c r="P19" i="34"/>
  <c r="G19" i="34"/>
  <c r="B19" i="34"/>
  <c r="Z18" i="34"/>
  <c r="P18" i="34"/>
  <c r="G18" i="34"/>
  <c r="B18" i="34"/>
  <c r="Z17" i="34"/>
  <c r="P17" i="34"/>
  <c r="G17" i="34"/>
  <c r="B17" i="34"/>
  <c r="Z16" i="34"/>
  <c r="P16" i="34"/>
  <c r="G16" i="34"/>
  <c r="B16" i="34"/>
  <c r="Z15" i="34"/>
  <c r="P15" i="34"/>
  <c r="G15" i="34"/>
  <c r="B15" i="34"/>
  <c r="I27" i="32"/>
  <c r="H27" i="32"/>
  <c r="G27" i="32"/>
  <c r="F27" i="32"/>
  <c r="E27" i="32"/>
  <c r="D27" i="32"/>
  <c r="K26" i="32"/>
  <c r="K25" i="32"/>
  <c r="K24" i="32"/>
  <c r="K23" i="32"/>
  <c r="K22" i="32"/>
  <c r="C22" i="32"/>
  <c r="C27" i="32" s="1"/>
  <c r="K21" i="32"/>
  <c r="F10" i="31"/>
  <c r="D49" i="29"/>
  <c r="C49" i="29"/>
  <c r="K30" i="29"/>
  <c r="I30" i="29"/>
  <c r="Q24" i="29"/>
  <c r="P24" i="29"/>
  <c r="O24" i="29"/>
  <c r="N24" i="29"/>
  <c r="M24" i="29"/>
  <c r="L24" i="29"/>
  <c r="J24" i="29"/>
  <c r="H24" i="29"/>
  <c r="G24" i="29"/>
  <c r="F24" i="29"/>
  <c r="E24" i="29"/>
  <c r="D24" i="29"/>
  <c r="S153" i="28"/>
  <c r="S132" i="28"/>
  <c r="Q132" i="28"/>
  <c r="P132" i="28"/>
  <c r="O132" i="28"/>
  <c r="N132" i="28"/>
  <c r="M132" i="28"/>
  <c r="L132" i="28"/>
  <c r="K132" i="28"/>
  <c r="J132" i="28"/>
  <c r="I132" i="28"/>
  <c r="H132" i="28"/>
  <c r="G132" i="28"/>
  <c r="F132" i="28"/>
  <c r="S111" i="28"/>
  <c r="Q111" i="28"/>
  <c r="P111" i="28"/>
  <c r="O111" i="28"/>
  <c r="N111" i="28"/>
  <c r="M111" i="28"/>
  <c r="L111" i="28"/>
  <c r="K111" i="28"/>
  <c r="J111" i="28"/>
  <c r="I111" i="28"/>
  <c r="H111" i="28"/>
  <c r="G111" i="28"/>
  <c r="F111" i="28"/>
  <c r="S88" i="28"/>
  <c r="Q88" i="28"/>
  <c r="P88" i="28"/>
  <c r="O88" i="28"/>
  <c r="N88" i="28"/>
  <c r="M88" i="28"/>
  <c r="L88" i="28"/>
  <c r="K88" i="28"/>
  <c r="J88" i="28"/>
  <c r="I88" i="28"/>
  <c r="H88" i="28"/>
  <c r="G88" i="28"/>
  <c r="F88" i="28"/>
  <c r="S68" i="28"/>
  <c r="Q68" i="28"/>
  <c r="P68" i="28"/>
  <c r="O68" i="28"/>
  <c r="N68" i="28"/>
  <c r="M68" i="28"/>
  <c r="L68" i="28"/>
  <c r="K68" i="28"/>
  <c r="J68" i="28"/>
  <c r="I68" i="28"/>
  <c r="H68" i="28"/>
  <c r="G68" i="28"/>
  <c r="F68" i="28"/>
  <c r="R47" i="28"/>
  <c r="Q47" i="28"/>
  <c r="P47" i="28"/>
  <c r="O47" i="28"/>
  <c r="N47" i="28"/>
  <c r="M47" i="28"/>
  <c r="L47" i="28"/>
  <c r="K47" i="28"/>
  <c r="J47" i="28"/>
  <c r="I47" i="28"/>
  <c r="H47" i="28"/>
  <c r="G47" i="28"/>
  <c r="F47" i="28"/>
  <c r="E47" i="28"/>
  <c r="Q26" i="28"/>
  <c r="P26" i="28"/>
  <c r="O26" i="28"/>
  <c r="N26" i="28"/>
  <c r="M26" i="28"/>
  <c r="L26" i="28"/>
  <c r="K26" i="28"/>
  <c r="J26" i="28"/>
  <c r="I26" i="28"/>
  <c r="H26" i="28"/>
  <c r="G26" i="28"/>
  <c r="F26" i="28"/>
  <c r="E26" i="28"/>
  <c r="R44" i="27"/>
  <c r="R42" i="27"/>
  <c r="Q41" i="27"/>
  <c r="P41" i="27"/>
  <c r="O41" i="27"/>
  <c r="N41" i="27"/>
  <c r="M41" i="27"/>
  <c r="L41" i="27"/>
  <c r="K41" i="27"/>
  <c r="J41" i="27"/>
  <c r="I41" i="27"/>
  <c r="H41" i="27"/>
  <c r="G41" i="27"/>
  <c r="F41" i="27"/>
  <c r="E41" i="27"/>
  <c r="D41" i="27"/>
  <c r="R40" i="27"/>
  <c r="R36" i="27"/>
  <c r="R34" i="27"/>
  <c r="D63" i="27" s="1"/>
  <c r="R33" i="27"/>
  <c r="Q32" i="27"/>
  <c r="P32" i="27"/>
  <c r="O32" i="27"/>
  <c r="N32" i="27"/>
  <c r="M32" i="27"/>
  <c r="L32" i="27"/>
  <c r="K32" i="27"/>
  <c r="J32" i="27"/>
  <c r="I32" i="27"/>
  <c r="H32" i="27"/>
  <c r="G32" i="27"/>
  <c r="F32" i="27"/>
  <c r="E32" i="27"/>
  <c r="D32" i="27"/>
  <c r="R31" i="27"/>
  <c r="R30" i="27"/>
  <c r="R29" i="27"/>
  <c r="D62" i="27" s="1"/>
  <c r="Q28" i="27"/>
  <c r="P28" i="27"/>
  <c r="O28" i="27"/>
  <c r="N28" i="27"/>
  <c r="M28" i="27"/>
  <c r="L28" i="27"/>
  <c r="K28" i="27"/>
  <c r="J28" i="27"/>
  <c r="I28" i="27"/>
  <c r="H28" i="27"/>
  <c r="G28" i="27"/>
  <c r="F28" i="27"/>
  <c r="E28" i="27"/>
  <c r="D28" i="27"/>
  <c r="R27" i="27"/>
  <c r="D61" i="27" s="1"/>
  <c r="R26" i="27"/>
  <c r="D60" i="27" s="1"/>
  <c r="R25" i="27"/>
  <c r="R19" i="27"/>
  <c r="R18" i="27"/>
  <c r="R17" i="27"/>
  <c r="D59" i="27" s="1"/>
  <c r="R15" i="27"/>
  <c r="D58" i="27" s="1"/>
  <c r="R14" i="27"/>
  <c r="D58" i="26"/>
  <c r="C58" i="26"/>
  <c r="T30" i="26"/>
  <c r="R30" i="26"/>
  <c r="P30" i="26"/>
  <c r="N30" i="26"/>
  <c r="L30" i="26"/>
  <c r="J30" i="26"/>
  <c r="H30" i="26"/>
  <c r="F30" i="26"/>
  <c r="D30" i="26"/>
  <c r="U24" i="26"/>
  <c r="T24" i="26"/>
  <c r="S24" i="26"/>
  <c r="R24" i="26"/>
  <c r="Q24" i="26"/>
  <c r="P24" i="26"/>
  <c r="O24" i="26"/>
  <c r="N24" i="26"/>
  <c r="M24" i="26"/>
  <c r="L24" i="26"/>
  <c r="K24" i="26"/>
  <c r="J24" i="26"/>
  <c r="I24" i="26"/>
  <c r="H24" i="26"/>
  <c r="G24" i="26"/>
  <c r="F24" i="26"/>
  <c r="E24" i="26"/>
  <c r="D24" i="26"/>
  <c r="R91" i="25"/>
  <c r="Q91" i="25"/>
  <c r="P91" i="25"/>
  <c r="O91" i="25"/>
  <c r="N91" i="25"/>
  <c r="M91" i="25"/>
  <c r="L91" i="25"/>
  <c r="K91" i="25"/>
  <c r="J91" i="25"/>
  <c r="I91" i="25"/>
  <c r="H91" i="25"/>
  <c r="G91" i="25"/>
  <c r="F91" i="25"/>
  <c r="E91" i="25"/>
  <c r="Q48" i="25"/>
  <c r="P48" i="25"/>
  <c r="O48" i="25"/>
  <c r="N48" i="25"/>
  <c r="M48" i="25"/>
  <c r="L48" i="25"/>
  <c r="K48" i="25"/>
  <c r="J48" i="25"/>
  <c r="I48" i="25"/>
  <c r="H48" i="25"/>
  <c r="G48" i="25"/>
  <c r="F48" i="25"/>
  <c r="E48" i="25"/>
  <c r="W46" i="24"/>
  <c r="V46" i="24"/>
  <c r="W44" i="24"/>
  <c r="V44" i="24"/>
  <c r="U43" i="24"/>
  <c r="T43" i="24"/>
  <c r="S43" i="24"/>
  <c r="R43" i="24"/>
  <c r="Q43" i="24"/>
  <c r="P43" i="24"/>
  <c r="O43" i="24"/>
  <c r="N43" i="24"/>
  <c r="M43" i="24"/>
  <c r="L43" i="24"/>
  <c r="K43" i="24"/>
  <c r="J43" i="24"/>
  <c r="I43" i="24"/>
  <c r="H43" i="24"/>
  <c r="G43" i="24"/>
  <c r="F43" i="24"/>
  <c r="E43" i="24"/>
  <c r="D43" i="24"/>
  <c r="W42" i="24"/>
  <c r="V42" i="24"/>
  <c r="W38" i="24"/>
  <c r="V38" i="24"/>
  <c r="W36" i="24"/>
  <c r="V36" i="24"/>
  <c r="W35" i="24"/>
  <c r="V35" i="24"/>
  <c r="U34" i="24"/>
  <c r="T34" i="24"/>
  <c r="S34" i="24"/>
  <c r="R34" i="24"/>
  <c r="Q34" i="24"/>
  <c r="P34" i="24"/>
  <c r="O34" i="24"/>
  <c r="N34" i="24"/>
  <c r="M34" i="24"/>
  <c r="L34" i="24"/>
  <c r="K34" i="24"/>
  <c r="J34" i="24"/>
  <c r="I34" i="24"/>
  <c r="H34" i="24"/>
  <c r="G34" i="24"/>
  <c r="F34" i="24"/>
  <c r="E34" i="24"/>
  <c r="D34" i="24"/>
  <c r="W33" i="24"/>
  <c r="V33" i="24"/>
  <c r="W32" i="24"/>
  <c r="V32" i="24"/>
  <c r="W31" i="24"/>
  <c r="V31" i="24"/>
  <c r="U30" i="24"/>
  <c r="T30" i="24"/>
  <c r="S30" i="24"/>
  <c r="R30" i="24"/>
  <c r="Q30" i="24"/>
  <c r="P30" i="24"/>
  <c r="O30" i="24"/>
  <c r="N30" i="24"/>
  <c r="M30" i="24"/>
  <c r="L30" i="24"/>
  <c r="K30" i="24"/>
  <c r="J30" i="24"/>
  <c r="I30" i="24"/>
  <c r="H30" i="24"/>
  <c r="G30" i="24"/>
  <c r="F30" i="24"/>
  <c r="E30" i="24"/>
  <c r="D30" i="24"/>
  <c r="W29" i="24"/>
  <c r="V29" i="24"/>
  <c r="W28" i="24"/>
  <c r="V28" i="24"/>
  <c r="W27" i="24"/>
  <c r="V27" i="24"/>
  <c r="W20" i="24"/>
  <c r="V20" i="24"/>
  <c r="W19" i="24"/>
  <c r="V19" i="24"/>
  <c r="W18" i="24"/>
  <c r="V18" i="24"/>
  <c r="W16" i="24"/>
  <c r="V16" i="24"/>
  <c r="W15" i="24"/>
  <c r="V15" i="24"/>
  <c r="EY72" i="21"/>
  <c r="EM72" i="21"/>
  <c r="EA72" i="21"/>
  <c r="DO72" i="21"/>
  <c r="CA72" i="21"/>
  <c r="BO72" i="21"/>
  <c r="BC72" i="21"/>
  <c r="AQ72" i="21"/>
  <c r="EY71" i="21"/>
  <c r="EM71" i="21"/>
  <c r="EA71" i="21"/>
  <c r="DO71" i="21"/>
  <c r="CA71" i="21"/>
  <c r="BO71" i="21"/>
  <c r="BC71" i="21"/>
  <c r="AQ71" i="21"/>
  <c r="EY70" i="21"/>
  <c r="EM70" i="21"/>
  <c r="EA70" i="21"/>
  <c r="DO70" i="21"/>
  <c r="CA70" i="21"/>
  <c r="BO70" i="21"/>
  <c r="BC70" i="21"/>
  <c r="AQ70" i="21"/>
  <c r="EY69" i="21"/>
  <c r="EM69" i="21"/>
  <c r="EA69" i="21"/>
  <c r="DO69" i="21"/>
  <c r="CA69" i="21"/>
  <c r="BO69" i="21"/>
  <c r="BC69" i="21"/>
  <c r="AQ69" i="21"/>
  <c r="EY67" i="21"/>
  <c r="EM67" i="21"/>
  <c r="EA67" i="21"/>
  <c r="DO67" i="21"/>
  <c r="CA67" i="21"/>
  <c r="BO67" i="21"/>
  <c r="BC67" i="21"/>
  <c r="AQ67" i="21"/>
  <c r="EY66" i="21"/>
  <c r="EM66" i="21"/>
  <c r="EA66" i="21"/>
  <c r="DO66" i="21"/>
  <c r="CA66" i="21"/>
  <c r="BO66" i="21"/>
  <c r="BC66" i="21"/>
  <c r="AQ66" i="21"/>
  <c r="EY65" i="21"/>
  <c r="EM65" i="21"/>
  <c r="EA65" i="21"/>
  <c r="DO65" i="21"/>
  <c r="CA65" i="21"/>
  <c r="BO65" i="21"/>
  <c r="BC65" i="21"/>
  <c r="AQ65" i="21"/>
  <c r="EY64" i="21"/>
  <c r="EM64" i="21"/>
  <c r="EA64" i="21"/>
  <c r="DO64" i="21"/>
  <c r="CA64" i="21"/>
  <c r="BO64" i="21"/>
  <c r="BC64" i="21"/>
  <c r="AQ64" i="21"/>
  <c r="EY62" i="21"/>
  <c r="EM62" i="21"/>
  <c r="EA62" i="21"/>
  <c r="DO62" i="21"/>
  <c r="CA62" i="21"/>
  <c r="BO62" i="21"/>
  <c r="BC62" i="21"/>
  <c r="AQ62" i="21"/>
  <c r="EY61" i="21"/>
  <c r="EM61" i="21"/>
  <c r="EA61" i="21"/>
  <c r="DO61" i="21"/>
  <c r="CA61" i="21"/>
  <c r="BO61" i="21"/>
  <c r="BC61" i="21"/>
  <c r="AQ61" i="21"/>
  <c r="EY50" i="21"/>
  <c r="EM50" i="21"/>
  <c r="EA50" i="21"/>
  <c r="DO50" i="21"/>
  <c r="CA50" i="21"/>
  <c r="BO50" i="21"/>
  <c r="BC50" i="21"/>
  <c r="AQ50" i="21"/>
  <c r="EY48" i="21"/>
  <c r="EM48" i="21"/>
  <c r="EA48" i="21"/>
  <c r="DO48" i="21"/>
  <c r="CA48" i="21"/>
  <c r="BO48" i="21"/>
  <c r="BC48" i="21"/>
  <c r="AQ48" i="21"/>
  <c r="EX47" i="21"/>
  <c r="EW47" i="21"/>
  <c r="EV47" i="21"/>
  <c r="EU47" i="21"/>
  <c r="ET47" i="21"/>
  <c r="ES47" i="21"/>
  <c r="ER47" i="21"/>
  <c r="EQ47" i="21"/>
  <c r="EP47" i="21"/>
  <c r="EO47" i="21"/>
  <c r="EN47" i="21"/>
  <c r="EL47" i="21"/>
  <c r="EK47" i="21"/>
  <c r="EJ47" i="21"/>
  <c r="EI47" i="21"/>
  <c r="EH47" i="21"/>
  <c r="EG47" i="21"/>
  <c r="EF47" i="21"/>
  <c r="EE47" i="21"/>
  <c r="ED47" i="21"/>
  <c r="EC47" i="21"/>
  <c r="EB47" i="21"/>
  <c r="DZ47" i="21"/>
  <c r="DY47" i="21"/>
  <c r="DX47" i="21"/>
  <c r="DW47" i="21"/>
  <c r="DV47" i="21"/>
  <c r="DU47" i="21"/>
  <c r="DT47" i="21"/>
  <c r="DS47" i="21"/>
  <c r="DR47" i="21"/>
  <c r="DQ47" i="21"/>
  <c r="DP47" i="21"/>
  <c r="DN47" i="21"/>
  <c r="DM47" i="21"/>
  <c r="DL47" i="21"/>
  <c r="DK47" i="21"/>
  <c r="DJ47" i="21"/>
  <c r="DI47" i="21"/>
  <c r="DH47" i="21"/>
  <c r="DG47" i="21"/>
  <c r="DF47" i="21"/>
  <c r="DE47" i="21"/>
  <c r="DD47" i="21"/>
  <c r="BZ47" i="21"/>
  <c r="BY47" i="21"/>
  <c r="BX47" i="21"/>
  <c r="BW47" i="21"/>
  <c r="BV47" i="21"/>
  <c r="BU47" i="21"/>
  <c r="BT47" i="21"/>
  <c r="BS47" i="21"/>
  <c r="BR47" i="21"/>
  <c r="BQ47" i="21"/>
  <c r="BP47" i="21"/>
  <c r="BN47" i="21"/>
  <c r="BM47" i="21"/>
  <c r="BL47" i="21"/>
  <c r="BK47" i="21"/>
  <c r="BJ47" i="21"/>
  <c r="BI47" i="21"/>
  <c r="BH47" i="21"/>
  <c r="BG47" i="21"/>
  <c r="BF47" i="21"/>
  <c r="BE47" i="21"/>
  <c r="BD47" i="21"/>
  <c r="BB47" i="21"/>
  <c r="BA47" i="21"/>
  <c r="AZ47" i="21"/>
  <c r="AY47" i="21"/>
  <c r="AX47" i="21"/>
  <c r="AW47" i="21"/>
  <c r="AV47" i="21"/>
  <c r="AU47" i="21"/>
  <c r="AT47" i="21"/>
  <c r="AS47" i="21"/>
  <c r="AR47" i="21"/>
  <c r="AP47" i="21"/>
  <c r="AO47" i="21"/>
  <c r="AN47" i="21"/>
  <c r="AM47" i="21"/>
  <c r="AL47" i="21"/>
  <c r="AK47" i="21"/>
  <c r="AJ47" i="21"/>
  <c r="AI47" i="21"/>
  <c r="AH47" i="21"/>
  <c r="AG47" i="21"/>
  <c r="AF47" i="21"/>
  <c r="EY46" i="21"/>
  <c r="EM46" i="21"/>
  <c r="EA46" i="21"/>
  <c r="DO46" i="21"/>
  <c r="CA46" i="21"/>
  <c r="BO46" i="21"/>
  <c r="BC46" i="21"/>
  <c r="AQ46" i="21"/>
  <c r="EY45" i="21"/>
  <c r="EM45" i="21"/>
  <c r="EA45" i="21"/>
  <c r="DO45" i="21"/>
  <c r="CA45" i="21"/>
  <c r="BO45" i="21"/>
  <c r="BC45" i="21"/>
  <c r="AQ45" i="21"/>
  <c r="EY44" i="21"/>
  <c r="EM44" i="21"/>
  <c r="EA44" i="21"/>
  <c r="DO44" i="21"/>
  <c r="CA44" i="21"/>
  <c r="BO44" i="21"/>
  <c r="BC44" i="21"/>
  <c r="AQ44" i="21"/>
  <c r="EY42" i="21"/>
  <c r="EM42" i="21"/>
  <c r="EA42" i="21"/>
  <c r="DO42" i="21"/>
  <c r="CA42" i="21"/>
  <c r="BO42" i="21"/>
  <c r="BC42" i="21"/>
  <c r="AQ42" i="21"/>
  <c r="EY41" i="21"/>
  <c r="EM41" i="21"/>
  <c r="EA41" i="21"/>
  <c r="DO41" i="21"/>
  <c r="CA41" i="21"/>
  <c r="BO41" i="21"/>
  <c r="BC41" i="21"/>
  <c r="AQ41" i="21"/>
  <c r="EY40" i="21"/>
  <c r="EM40" i="21"/>
  <c r="EA40" i="21"/>
  <c r="DO40" i="21"/>
  <c r="CA40" i="21"/>
  <c r="BO40" i="21"/>
  <c r="BC40" i="21"/>
  <c r="AQ40" i="21"/>
  <c r="EY39" i="21"/>
  <c r="EM39" i="21"/>
  <c r="EA39" i="21"/>
  <c r="DO39" i="21"/>
  <c r="CA39" i="21"/>
  <c r="BO39" i="21"/>
  <c r="BC39" i="21"/>
  <c r="AQ39" i="21"/>
  <c r="EX38" i="21"/>
  <c r="EW38" i="21"/>
  <c r="EV38" i="21"/>
  <c r="EU38" i="21"/>
  <c r="ET38" i="21"/>
  <c r="ES38" i="21"/>
  <c r="ER38" i="21"/>
  <c r="EQ38" i="21"/>
  <c r="EP38" i="21"/>
  <c r="EO38" i="21"/>
  <c r="EN38" i="21"/>
  <c r="EL38" i="21"/>
  <c r="EK38" i="21"/>
  <c r="EJ38" i="21"/>
  <c r="EI38" i="21"/>
  <c r="EH38" i="21"/>
  <c r="EG38" i="21"/>
  <c r="EF38" i="21"/>
  <c r="EE38" i="21"/>
  <c r="ED38" i="21"/>
  <c r="EC38" i="21"/>
  <c r="EB38" i="21"/>
  <c r="DZ38" i="21"/>
  <c r="DY38" i="21"/>
  <c r="DX38" i="21"/>
  <c r="DW38" i="21"/>
  <c r="DV38" i="21"/>
  <c r="DU38" i="21"/>
  <c r="DT38" i="21"/>
  <c r="DS38" i="21"/>
  <c r="DR38" i="21"/>
  <c r="DQ38" i="21"/>
  <c r="DP38" i="21"/>
  <c r="DN38" i="21"/>
  <c r="DM38" i="21"/>
  <c r="DL38" i="21"/>
  <c r="DK38" i="21"/>
  <c r="DJ38" i="21"/>
  <c r="DI38" i="21"/>
  <c r="DH38" i="21"/>
  <c r="DG38" i="21"/>
  <c r="DF38" i="21"/>
  <c r="DE38" i="21"/>
  <c r="DD38" i="21"/>
  <c r="BZ38" i="21"/>
  <c r="BY38" i="21"/>
  <c r="BX38" i="21"/>
  <c r="BW38" i="21"/>
  <c r="BV38" i="21"/>
  <c r="BU38" i="21"/>
  <c r="BT38" i="21"/>
  <c r="BS38" i="21"/>
  <c r="BR38" i="21"/>
  <c r="BQ38" i="21"/>
  <c r="BP38" i="21"/>
  <c r="BN38" i="21"/>
  <c r="BM38" i="21"/>
  <c r="BL38" i="21"/>
  <c r="BK38" i="21"/>
  <c r="BJ38" i="21"/>
  <c r="BI38" i="21"/>
  <c r="BH38" i="21"/>
  <c r="BG38" i="21"/>
  <c r="BF38" i="21"/>
  <c r="BE38" i="21"/>
  <c r="BD38" i="21"/>
  <c r="BB38" i="21"/>
  <c r="BA38" i="21"/>
  <c r="AZ38" i="21"/>
  <c r="AY38" i="21"/>
  <c r="AX38" i="21"/>
  <c r="AW38" i="21"/>
  <c r="AV38" i="21"/>
  <c r="AU38" i="21"/>
  <c r="AT38" i="21"/>
  <c r="AS38" i="21"/>
  <c r="AR38" i="21"/>
  <c r="AP38" i="21"/>
  <c r="AO38" i="21"/>
  <c r="AN38" i="21"/>
  <c r="AM38" i="21"/>
  <c r="AL38" i="21"/>
  <c r="AK38" i="21"/>
  <c r="AJ38" i="21"/>
  <c r="AI38" i="21"/>
  <c r="AH38" i="21"/>
  <c r="AG38" i="21"/>
  <c r="AF38" i="21"/>
  <c r="EY37" i="21"/>
  <c r="EM37" i="21"/>
  <c r="EA37" i="21"/>
  <c r="DO37" i="21"/>
  <c r="CA37" i="21"/>
  <c r="BO37" i="21"/>
  <c r="BC37" i="21"/>
  <c r="AQ37" i="21"/>
  <c r="EY36" i="21"/>
  <c r="EM36" i="21"/>
  <c r="EA36" i="21"/>
  <c r="DO36" i="21"/>
  <c r="CA36" i="21"/>
  <c r="BO36" i="21"/>
  <c r="BC36" i="21"/>
  <c r="AQ36" i="21"/>
  <c r="EY35" i="21"/>
  <c r="EM35" i="21"/>
  <c r="EA35" i="21"/>
  <c r="DO35" i="21"/>
  <c r="CA35" i="21"/>
  <c r="BO35" i="21"/>
  <c r="BC35" i="21"/>
  <c r="AQ35" i="21"/>
  <c r="EX34" i="21"/>
  <c r="EX43" i="21" s="1"/>
  <c r="EW34" i="21"/>
  <c r="EW43" i="21" s="1"/>
  <c r="EW49" i="21" s="1"/>
  <c r="EW51" i="21" s="1"/>
  <c r="EV34" i="21"/>
  <c r="EU34" i="21"/>
  <c r="ET34" i="21"/>
  <c r="ES34" i="21"/>
  <c r="ER34" i="21"/>
  <c r="ER43" i="21" s="1"/>
  <c r="EQ34" i="21"/>
  <c r="EQ43" i="21" s="1"/>
  <c r="EP34" i="21"/>
  <c r="EO34" i="21"/>
  <c r="EN34" i="21"/>
  <c r="EL34" i="21"/>
  <c r="EL43" i="21" s="1"/>
  <c r="EK34" i="21"/>
  <c r="EK43" i="21" s="1"/>
  <c r="EJ34" i="21"/>
  <c r="EJ43" i="21" s="1"/>
  <c r="EI34" i="21"/>
  <c r="EI43" i="21" s="1"/>
  <c r="EH34" i="21"/>
  <c r="EH43" i="21" s="1"/>
  <c r="EG34" i="21"/>
  <c r="EG43" i="21" s="1"/>
  <c r="EF34" i="21"/>
  <c r="EF43" i="21" s="1"/>
  <c r="EF49" i="21" s="1"/>
  <c r="EF51" i="21" s="1"/>
  <c r="EE34" i="21"/>
  <c r="ED34" i="21"/>
  <c r="EC34" i="21"/>
  <c r="EC43" i="21" s="1"/>
  <c r="EB34" i="21"/>
  <c r="DZ34" i="21"/>
  <c r="DY34" i="21"/>
  <c r="DX34" i="21"/>
  <c r="DW34" i="21"/>
  <c r="DV34" i="21"/>
  <c r="DU34" i="21"/>
  <c r="DU43" i="21" s="1"/>
  <c r="DT34" i="21"/>
  <c r="DT43" i="21" s="1"/>
  <c r="DS34" i="21"/>
  <c r="DS43" i="21" s="1"/>
  <c r="DR34" i="21"/>
  <c r="DR43" i="21" s="1"/>
  <c r="DR49" i="21" s="1"/>
  <c r="DR51" i="21" s="1"/>
  <c r="DQ34" i="21"/>
  <c r="DQ43" i="21" s="1"/>
  <c r="DP34" i="21"/>
  <c r="DN34" i="21"/>
  <c r="DN43" i="21" s="1"/>
  <c r="DN49" i="21" s="1"/>
  <c r="DN51" i="21" s="1"/>
  <c r="DM34" i="21"/>
  <c r="DM43" i="21" s="1"/>
  <c r="DM49" i="21" s="1"/>
  <c r="DM51" i="21" s="1"/>
  <c r="DL34" i="21"/>
  <c r="DK34" i="21"/>
  <c r="DK43" i="21" s="1"/>
  <c r="DK49" i="21" s="1"/>
  <c r="DK51" i="21" s="1"/>
  <c r="DJ34" i="21"/>
  <c r="DI34" i="21"/>
  <c r="DH34" i="21"/>
  <c r="DG34" i="21"/>
  <c r="DF34" i="21"/>
  <c r="DF43" i="21" s="1"/>
  <c r="DE34" i="21"/>
  <c r="DD34" i="21"/>
  <c r="DD43" i="21" s="1"/>
  <c r="BZ34" i="21"/>
  <c r="BZ43" i="21" s="1"/>
  <c r="BY34" i="21"/>
  <c r="BY43" i="21" s="1"/>
  <c r="BX34" i="21"/>
  <c r="BX43" i="21" s="1"/>
  <c r="BW34" i="21"/>
  <c r="BV34" i="21"/>
  <c r="BU34" i="21"/>
  <c r="BU43" i="21" s="1"/>
  <c r="BU49" i="21" s="1"/>
  <c r="BU51" i="21" s="1"/>
  <c r="BT34" i="21"/>
  <c r="BT43" i="21" s="1"/>
  <c r="BS34" i="21"/>
  <c r="BR34" i="21"/>
  <c r="BQ34" i="21"/>
  <c r="BP34" i="21"/>
  <c r="BN34" i="21"/>
  <c r="BM34" i="21"/>
  <c r="BM43" i="21" s="1"/>
  <c r="BL34" i="21"/>
  <c r="BL43" i="21" s="1"/>
  <c r="BK34" i="21"/>
  <c r="BK43" i="21" s="1"/>
  <c r="BJ34" i="21"/>
  <c r="BJ43" i="21" s="1"/>
  <c r="BJ49" i="21" s="1"/>
  <c r="BJ51" i="21" s="1"/>
  <c r="BI34" i="21"/>
  <c r="BH34" i="21"/>
  <c r="BH43" i="21" s="1"/>
  <c r="BG34" i="21"/>
  <c r="BG43" i="21" s="1"/>
  <c r="BF34" i="21"/>
  <c r="BE34" i="21"/>
  <c r="BE43" i="21" s="1"/>
  <c r="BD34" i="21"/>
  <c r="BB34" i="21"/>
  <c r="BA34" i="21"/>
  <c r="BA43" i="21" s="1"/>
  <c r="AZ34" i="21"/>
  <c r="AY34" i="21"/>
  <c r="AX34" i="21"/>
  <c r="AW34" i="21"/>
  <c r="AV34" i="21"/>
  <c r="AV43" i="21" s="1"/>
  <c r="AU34" i="21"/>
  <c r="AT34" i="21"/>
  <c r="AT43" i="21" s="1"/>
  <c r="AS34" i="21"/>
  <c r="AS43" i="21" s="1"/>
  <c r="AR34" i="21"/>
  <c r="AP34" i="21"/>
  <c r="AP43" i="21" s="1"/>
  <c r="AO34" i="21"/>
  <c r="AN34" i="21"/>
  <c r="AM34" i="21"/>
  <c r="AM43" i="21" s="1"/>
  <c r="AL34" i="21"/>
  <c r="AL43" i="21" s="1"/>
  <c r="AL49" i="21" s="1"/>
  <c r="AL51" i="21" s="1"/>
  <c r="AK34" i="21"/>
  <c r="AJ34" i="21"/>
  <c r="AI34" i="21"/>
  <c r="AH34" i="21"/>
  <c r="AG34" i="21"/>
  <c r="AF34" i="21"/>
  <c r="EY33" i="21"/>
  <c r="EM33" i="21"/>
  <c r="EA33" i="21"/>
  <c r="DO33" i="21"/>
  <c r="CA33" i="21"/>
  <c r="BO33" i="21"/>
  <c r="BC33" i="21"/>
  <c r="AQ33" i="21"/>
  <c r="EY32" i="21"/>
  <c r="EM32" i="21"/>
  <c r="EA32" i="21"/>
  <c r="DO32" i="21"/>
  <c r="CA32" i="21"/>
  <c r="BO32" i="21"/>
  <c r="BC32" i="21"/>
  <c r="AQ32" i="21"/>
  <c r="EY31" i="21"/>
  <c r="EM31" i="21"/>
  <c r="EA31" i="21"/>
  <c r="DO31" i="21"/>
  <c r="CA31" i="21"/>
  <c r="BO31" i="21"/>
  <c r="BC31" i="21"/>
  <c r="AQ31" i="21"/>
  <c r="EY21" i="21"/>
  <c r="EM21" i="21"/>
  <c r="EA21" i="21"/>
  <c r="DO21" i="21"/>
  <c r="CA21" i="21"/>
  <c r="BO21" i="21"/>
  <c r="BC21" i="21"/>
  <c r="AQ21" i="21"/>
  <c r="EY20" i="21"/>
  <c r="EM20" i="21"/>
  <c r="EA20" i="21"/>
  <c r="DO20" i="21"/>
  <c r="CA20" i="21"/>
  <c r="BO20" i="21"/>
  <c r="BC20" i="21"/>
  <c r="AQ20" i="21"/>
  <c r="EY18" i="21"/>
  <c r="EM18" i="21"/>
  <c r="EA18" i="21"/>
  <c r="DO18" i="21"/>
  <c r="CA18" i="21"/>
  <c r="BO18" i="21"/>
  <c r="BC18" i="21"/>
  <c r="AQ18" i="21"/>
  <c r="EY17" i="21"/>
  <c r="EM17" i="21"/>
  <c r="EA17" i="21"/>
  <c r="DO17" i="21"/>
  <c r="CA17" i="21"/>
  <c r="BO17" i="21"/>
  <c r="BC17" i="21"/>
  <c r="AQ17" i="21"/>
  <c r="EA72" i="20"/>
  <c r="DO72" i="20"/>
  <c r="DC72" i="20"/>
  <c r="BC72" i="20"/>
  <c r="AQ72" i="20"/>
  <c r="AE72" i="20"/>
  <c r="EA71" i="20"/>
  <c r="DO71" i="20"/>
  <c r="DC71" i="20"/>
  <c r="BC71" i="20"/>
  <c r="AQ71" i="20"/>
  <c r="AE71" i="20"/>
  <c r="EA70" i="20"/>
  <c r="DO70" i="20"/>
  <c r="DC70" i="20"/>
  <c r="BC70" i="20"/>
  <c r="AQ70" i="20"/>
  <c r="AE70" i="20"/>
  <c r="EA69" i="20"/>
  <c r="DO69" i="20"/>
  <c r="DC69" i="20"/>
  <c r="BC69" i="20"/>
  <c r="AQ69" i="20"/>
  <c r="AE69" i="20"/>
  <c r="EA67" i="20"/>
  <c r="DO67" i="20"/>
  <c r="DC67" i="20"/>
  <c r="BC67" i="20"/>
  <c r="AQ67" i="20"/>
  <c r="AE67" i="20"/>
  <c r="EA66" i="20"/>
  <c r="DO66" i="20"/>
  <c r="DC66" i="20"/>
  <c r="BC66" i="20"/>
  <c r="AQ66" i="20"/>
  <c r="AE66" i="20"/>
  <c r="EA65" i="20"/>
  <c r="DO65" i="20"/>
  <c r="DC65" i="20"/>
  <c r="BC65" i="20"/>
  <c r="AQ65" i="20"/>
  <c r="AE65" i="20"/>
  <c r="EA64" i="20"/>
  <c r="DO64" i="20"/>
  <c r="DC64" i="20"/>
  <c r="BC64" i="20"/>
  <c r="AQ64" i="20"/>
  <c r="AE64" i="20"/>
  <c r="EA62" i="20"/>
  <c r="DO62" i="20"/>
  <c r="DC62" i="20"/>
  <c r="BC62" i="20"/>
  <c r="AQ62" i="20"/>
  <c r="AE62" i="20"/>
  <c r="EA61" i="20"/>
  <c r="DO61" i="20"/>
  <c r="DC61" i="20"/>
  <c r="BC61" i="20"/>
  <c r="AQ61" i="20"/>
  <c r="AE61" i="20"/>
  <c r="EA50" i="20"/>
  <c r="DO50" i="20"/>
  <c r="DC50" i="20"/>
  <c r="BC50" i="20"/>
  <c r="AQ50" i="20"/>
  <c r="AE50" i="20"/>
  <c r="EA48" i="20"/>
  <c r="DO48" i="20"/>
  <c r="DC48" i="20"/>
  <c r="BC48" i="20"/>
  <c r="AQ48" i="20"/>
  <c r="AE48" i="20"/>
  <c r="DZ47" i="20"/>
  <c r="DY47" i="20"/>
  <c r="DX47" i="20"/>
  <c r="DW47" i="20"/>
  <c r="DV47" i="20"/>
  <c r="DU47" i="20"/>
  <c r="DT47" i="20"/>
  <c r="DS47" i="20"/>
  <c r="DR47" i="20"/>
  <c r="DQ47" i="20"/>
  <c r="DP47" i="20"/>
  <c r="DN47" i="20"/>
  <c r="DM47" i="20"/>
  <c r="DL47" i="20"/>
  <c r="DK47" i="20"/>
  <c r="DJ47" i="20"/>
  <c r="DI47" i="20"/>
  <c r="DH47" i="20"/>
  <c r="DG47" i="20"/>
  <c r="DF47" i="20"/>
  <c r="DE47" i="20"/>
  <c r="DD47" i="20"/>
  <c r="DB47" i="20"/>
  <c r="DA47" i="20"/>
  <c r="CZ47" i="20"/>
  <c r="CY47" i="20"/>
  <c r="CX47" i="20"/>
  <c r="CW47" i="20"/>
  <c r="CV47" i="20"/>
  <c r="CU47" i="20"/>
  <c r="CT47" i="20"/>
  <c r="CS47" i="20"/>
  <c r="CR47" i="20"/>
  <c r="CQ47" i="20"/>
  <c r="CP47" i="20"/>
  <c r="CO47" i="20"/>
  <c r="CN47" i="20"/>
  <c r="CM47" i="20"/>
  <c r="CL47" i="20"/>
  <c r="CK47" i="20"/>
  <c r="CJ47" i="20"/>
  <c r="CI47" i="20"/>
  <c r="CH47" i="20"/>
  <c r="CG47" i="20"/>
  <c r="CF47" i="20"/>
  <c r="CE47" i="20"/>
  <c r="CD47" i="20"/>
  <c r="CC47" i="20"/>
  <c r="CB47" i="20"/>
  <c r="BB47" i="20"/>
  <c r="BA47" i="20"/>
  <c r="AZ47" i="20"/>
  <c r="AY47" i="20"/>
  <c r="AX47" i="20"/>
  <c r="AW47" i="20"/>
  <c r="AV47" i="20"/>
  <c r="AU47" i="20"/>
  <c r="AT47" i="20"/>
  <c r="AS47" i="20"/>
  <c r="AR47" i="20"/>
  <c r="AP47" i="20"/>
  <c r="AO47" i="20"/>
  <c r="AN47" i="20"/>
  <c r="AM47" i="20"/>
  <c r="AL47" i="20"/>
  <c r="AK47" i="20"/>
  <c r="AJ47" i="20"/>
  <c r="AI47" i="20"/>
  <c r="AH47" i="20"/>
  <c r="AG47" i="20"/>
  <c r="AF47" i="20"/>
  <c r="AD47" i="20"/>
  <c r="AC47" i="20"/>
  <c r="AB47" i="20"/>
  <c r="AA47" i="20"/>
  <c r="Z47" i="20"/>
  <c r="Y47" i="20"/>
  <c r="X47" i="20"/>
  <c r="W47" i="20"/>
  <c r="V47" i="20"/>
  <c r="U47" i="20"/>
  <c r="T47" i="20"/>
  <c r="S47" i="20"/>
  <c r="R47" i="20"/>
  <c r="Q47" i="20"/>
  <c r="P47" i="20"/>
  <c r="O47" i="20"/>
  <c r="N47" i="20"/>
  <c r="M47" i="20"/>
  <c r="L47" i="20"/>
  <c r="K47" i="20"/>
  <c r="J47" i="20"/>
  <c r="I47" i="20"/>
  <c r="H47" i="20"/>
  <c r="G47" i="20"/>
  <c r="F47" i="20"/>
  <c r="E47" i="20"/>
  <c r="D47" i="20"/>
  <c r="EA46" i="20"/>
  <c r="DO46" i="20"/>
  <c r="DC46" i="20"/>
  <c r="BC46" i="20"/>
  <c r="AQ46" i="20"/>
  <c r="AE46" i="20"/>
  <c r="EA42" i="20"/>
  <c r="DO42" i="20"/>
  <c r="DC42" i="20"/>
  <c r="BC42" i="20"/>
  <c r="AQ42" i="20"/>
  <c r="AE42" i="20"/>
  <c r="EA40" i="20"/>
  <c r="DO40" i="20"/>
  <c r="DC40" i="20"/>
  <c r="BC40" i="20"/>
  <c r="AQ40" i="20"/>
  <c r="AE40" i="20"/>
  <c r="EA39" i="20"/>
  <c r="DO39" i="20"/>
  <c r="DC39" i="20"/>
  <c r="BC39" i="20"/>
  <c r="AQ39" i="20"/>
  <c r="AE39" i="20"/>
  <c r="DZ38" i="20"/>
  <c r="DY38" i="20"/>
  <c r="DX38" i="20"/>
  <c r="DW38" i="20"/>
  <c r="DV38" i="20"/>
  <c r="DU38" i="20"/>
  <c r="DT38" i="20"/>
  <c r="DS38" i="20"/>
  <c r="DR38" i="20"/>
  <c r="DQ38" i="20"/>
  <c r="DP38" i="20"/>
  <c r="DN38" i="20"/>
  <c r="DM38" i="20"/>
  <c r="DL38" i="20"/>
  <c r="DK38" i="20"/>
  <c r="DJ38" i="20"/>
  <c r="DI38" i="20"/>
  <c r="DH38" i="20"/>
  <c r="DG38" i="20"/>
  <c r="DF38" i="20"/>
  <c r="DE38" i="20"/>
  <c r="DD38" i="20"/>
  <c r="DB38" i="20"/>
  <c r="DA38" i="20"/>
  <c r="CZ38" i="20"/>
  <c r="CY38" i="20"/>
  <c r="CX38" i="20"/>
  <c r="CW38" i="20"/>
  <c r="CV38" i="20"/>
  <c r="CU38" i="20"/>
  <c r="CT38" i="20"/>
  <c r="CS38" i="20"/>
  <c r="CR38" i="20"/>
  <c r="CQ38" i="20"/>
  <c r="CP38" i="20"/>
  <c r="CO38" i="20"/>
  <c r="CN38" i="20"/>
  <c r="CM38" i="20"/>
  <c r="CL38" i="20"/>
  <c r="CK38" i="20"/>
  <c r="CJ38" i="20"/>
  <c r="CI38" i="20"/>
  <c r="CH38" i="20"/>
  <c r="CG38" i="20"/>
  <c r="CF38" i="20"/>
  <c r="CE38" i="20"/>
  <c r="CD38" i="20"/>
  <c r="CC38" i="20"/>
  <c r="CB38" i="20"/>
  <c r="BB38" i="20"/>
  <c r="BA38" i="20"/>
  <c r="AZ38" i="20"/>
  <c r="AY38" i="20"/>
  <c r="AX38" i="20"/>
  <c r="AW38" i="20"/>
  <c r="AV38" i="20"/>
  <c r="AU38" i="20"/>
  <c r="AT38" i="20"/>
  <c r="AS38" i="20"/>
  <c r="AR38" i="20"/>
  <c r="AP38" i="20"/>
  <c r="AO38" i="20"/>
  <c r="AN38" i="20"/>
  <c r="AM38" i="20"/>
  <c r="AL38" i="20"/>
  <c r="AK38" i="20"/>
  <c r="AJ38" i="20"/>
  <c r="AI38" i="20"/>
  <c r="AH38" i="20"/>
  <c r="AG38" i="20"/>
  <c r="AF38" i="20"/>
  <c r="AD38" i="20"/>
  <c r="AC38" i="20"/>
  <c r="AB38" i="20"/>
  <c r="AA38" i="20"/>
  <c r="Z38" i="20"/>
  <c r="Y38" i="20"/>
  <c r="X38" i="20"/>
  <c r="W38" i="20"/>
  <c r="V38" i="20"/>
  <c r="U38" i="20"/>
  <c r="T38" i="20"/>
  <c r="S38" i="20"/>
  <c r="R38" i="20"/>
  <c r="Q38" i="20"/>
  <c r="P38" i="20"/>
  <c r="O38" i="20"/>
  <c r="N38" i="20"/>
  <c r="M38" i="20"/>
  <c r="L38" i="20"/>
  <c r="K38" i="20"/>
  <c r="J38" i="20"/>
  <c r="I38" i="20"/>
  <c r="H38" i="20"/>
  <c r="G38" i="20"/>
  <c r="F38" i="20"/>
  <c r="E38" i="20"/>
  <c r="D38" i="20"/>
  <c r="EA37" i="20"/>
  <c r="DO37" i="20"/>
  <c r="DC37" i="20"/>
  <c r="BC37" i="20"/>
  <c r="AQ37" i="20"/>
  <c r="AE37" i="20"/>
  <c r="EA36" i="20"/>
  <c r="DO36" i="20"/>
  <c r="DC36" i="20"/>
  <c r="BC36" i="20"/>
  <c r="AQ36" i="20"/>
  <c r="AE36" i="20"/>
  <c r="EA35" i="20"/>
  <c r="DO35" i="20"/>
  <c r="DC35" i="20"/>
  <c r="BC35" i="20"/>
  <c r="AQ35" i="20"/>
  <c r="AE35" i="20"/>
  <c r="DZ34" i="20"/>
  <c r="DY34" i="20"/>
  <c r="DX34" i="20"/>
  <c r="DW34" i="20"/>
  <c r="DV34" i="20"/>
  <c r="DU34" i="20"/>
  <c r="DT34" i="20"/>
  <c r="DS34" i="20"/>
  <c r="DR34" i="20"/>
  <c r="DQ34" i="20"/>
  <c r="DP34" i="20"/>
  <c r="DN34" i="20"/>
  <c r="DM34" i="20"/>
  <c r="DL34" i="20"/>
  <c r="DK34" i="20"/>
  <c r="DJ34" i="20"/>
  <c r="DI34" i="20"/>
  <c r="DH34" i="20"/>
  <c r="DG34" i="20"/>
  <c r="DF34" i="20"/>
  <c r="DE34" i="20"/>
  <c r="DD34" i="20"/>
  <c r="DB34" i="20"/>
  <c r="DA34" i="20"/>
  <c r="CZ34" i="20"/>
  <c r="CY34" i="20"/>
  <c r="CX34" i="20"/>
  <c r="CW34" i="20"/>
  <c r="CV34" i="20"/>
  <c r="CU34" i="20"/>
  <c r="CT34" i="20"/>
  <c r="CS34" i="20"/>
  <c r="CR34" i="20"/>
  <c r="CQ34" i="20"/>
  <c r="CP34" i="20"/>
  <c r="CO34" i="20"/>
  <c r="CN34" i="20"/>
  <c r="CM34" i="20"/>
  <c r="CL34" i="20"/>
  <c r="CK34" i="20"/>
  <c r="CJ34" i="20"/>
  <c r="CI34" i="20"/>
  <c r="CH34" i="20"/>
  <c r="CG34" i="20"/>
  <c r="CF34" i="20"/>
  <c r="CE34" i="20"/>
  <c r="CD34" i="20"/>
  <c r="CC34" i="20"/>
  <c r="CB34" i="20"/>
  <c r="BB34" i="20"/>
  <c r="BA34" i="20"/>
  <c r="AZ34" i="20"/>
  <c r="AY34" i="20"/>
  <c r="AX34" i="20"/>
  <c r="AW34" i="20"/>
  <c r="AV34" i="20"/>
  <c r="AU34" i="20"/>
  <c r="AT34" i="20"/>
  <c r="AS34" i="20"/>
  <c r="AR34" i="20"/>
  <c r="AP34" i="20"/>
  <c r="AO34" i="20"/>
  <c r="AN34" i="20"/>
  <c r="AM34" i="20"/>
  <c r="AL34" i="20"/>
  <c r="AK34" i="20"/>
  <c r="AJ34" i="20"/>
  <c r="AI34" i="20"/>
  <c r="AH34" i="20"/>
  <c r="AG34" i="20"/>
  <c r="AF34" i="20"/>
  <c r="AD34" i="20"/>
  <c r="AC34" i="20"/>
  <c r="AB34" i="20"/>
  <c r="AA34" i="20"/>
  <c r="Z34" i="20"/>
  <c r="Y34" i="20"/>
  <c r="X34" i="20"/>
  <c r="W34" i="20"/>
  <c r="V34" i="20"/>
  <c r="U34" i="20"/>
  <c r="T34" i="20"/>
  <c r="S34" i="20"/>
  <c r="R34" i="20"/>
  <c r="Q34" i="20"/>
  <c r="P34" i="20"/>
  <c r="O34" i="20"/>
  <c r="N34" i="20"/>
  <c r="M34" i="20"/>
  <c r="L34" i="20"/>
  <c r="K34" i="20"/>
  <c r="J34" i="20"/>
  <c r="I34" i="20"/>
  <c r="H34" i="20"/>
  <c r="G34" i="20"/>
  <c r="F34" i="20"/>
  <c r="E34" i="20"/>
  <c r="D34" i="20"/>
  <c r="EA33" i="20"/>
  <c r="DO33" i="20"/>
  <c r="DC33" i="20"/>
  <c r="BC33" i="20"/>
  <c r="AQ33" i="20"/>
  <c r="AE33" i="20"/>
  <c r="EA32" i="20"/>
  <c r="DO32" i="20"/>
  <c r="DC32" i="20"/>
  <c r="BC32" i="20"/>
  <c r="AQ32" i="20"/>
  <c r="AE32" i="20"/>
  <c r="EA31" i="20"/>
  <c r="DO31" i="20"/>
  <c r="DC31" i="20"/>
  <c r="BC31" i="20"/>
  <c r="AQ31" i="20"/>
  <c r="AE31" i="20"/>
  <c r="DC22" i="20"/>
  <c r="AE22" i="20"/>
  <c r="EA21" i="20"/>
  <c r="DO21" i="20"/>
  <c r="DC21" i="20"/>
  <c r="BC21" i="20"/>
  <c r="AQ21" i="20"/>
  <c r="AE21" i="20"/>
  <c r="EA20" i="20"/>
  <c r="DO20" i="20"/>
  <c r="DC20" i="20"/>
  <c r="BC20" i="20"/>
  <c r="AQ20" i="20"/>
  <c r="AE20" i="20"/>
  <c r="EA18" i="20"/>
  <c r="DO18" i="20"/>
  <c r="DC18" i="20"/>
  <c r="BC18" i="20"/>
  <c r="AQ18" i="20"/>
  <c r="AE18" i="20"/>
  <c r="EA17" i="20"/>
  <c r="DO17" i="20"/>
  <c r="DC17" i="20"/>
  <c r="BC17" i="20"/>
  <c r="AQ17" i="20"/>
  <c r="AE17" i="20"/>
  <c r="D40" i="19"/>
  <c r="D39" i="19"/>
  <c r="D38" i="19"/>
  <c r="D34" i="19"/>
  <c r="D74" i="18"/>
  <c r="D75" i="18" s="1"/>
  <c r="H73" i="18"/>
  <c r="F73" i="18"/>
  <c r="G73" i="18" s="1"/>
  <c r="C73" i="18"/>
  <c r="E73" i="18" s="1"/>
  <c r="H72" i="18"/>
  <c r="F72" i="18"/>
  <c r="G72" i="18" s="1"/>
  <c r="C72" i="18"/>
  <c r="E72" i="18" s="1"/>
  <c r="H71" i="18"/>
  <c r="F71" i="18"/>
  <c r="G71" i="18" s="1"/>
  <c r="C71" i="18"/>
  <c r="E71" i="18" s="1"/>
  <c r="H70" i="18"/>
  <c r="F70" i="18"/>
  <c r="G70" i="18" s="1"/>
  <c r="C70" i="18"/>
  <c r="E70" i="18" s="1"/>
  <c r="H69" i="18"/>
  <c r="F69" i="18"/>
  <c r="G69" i="18" s="1"/>
  <c r="C69" i="18"/>
  <c r="E69" i="18" s="1"/>
  <c r="H68" i="18"/>
  <c r="F68" i="18"/>
  <c r="G68" i="18" s="1"/>
  <c r="C68" i="18"/>
  <c r="E68" i="18" s="1"/>
  <c r="H67" i="18"/>
  <c r="F67" i="18"/>
  <c r="G67" i="18" s="1"/>
  <c r="C67" i="18"/>
  <c r="E67" i="18" s="1"/>
  <c r="H66" i="18"/>
  <c r="F66" i="18"/>
  <c r="G66" i="18" s="1"/>
  <c r="C66" i="18"/>
  <c r="E66" i="18" s="1"/>
  <c r="H65" i="18"/>
  <c r="F65" i="18"/>
  <c r="G65" i="18" s="1"/>
  <c r="C65" i="18"/>
  <c r="E65" i="18" s="1"/>
  <c r="H64" i="18"/>
  <c r="F64" i="18"/>
  <c r="C64" i="18"/>
  <c r="E64" i="18" s="1"/>
  <c r="H63" i="18"/>
  <c r="F63" i="18"/>
  <c r="G63" i="18" s="1"/>
  <c r="C63" i="18"/>
  <c r="E63" i="18" s="1"/>
  <c r="H62" i="18"/>
  <c r="F62" i="18"/>
  <c r="G62" i="18" s="1"/>
  <c r="C62" i="18"/>
  <c r="E62" i="18" s="1"/>
  <c r="O50" i="18"/>
  <c r="O51" i="18" s="1"/>
  <c r="N50" i="18"/>
  <c r="N51" i="18" s="1"/>
  <c r="M50" i="18"/>
  <c r="M51" i="18" s="1"/>
  <c r="L50" i="18"/>
  <c r="L51" i="18" s="1"/>
  <c r="K50" i="18"/>
  <c r="K51" i="18" s="1"/>
  <c r="J50" i="18"/>
  <c r="J51" i="18" s="1"/>
  <c r="I50" i="18"/>
  <c r="I51" i="18" s="1"/>
  <c r="H50" i="18"/>
  <c r="H51" i="18" s="1"/>
  <c r="G50" i="18"/>
  <c r="G51" i="18" s="1"/>
  <c r="F50" i="18"/>
  <c r="F51" i="18" s="1"/>
  <c r="E50" i="18"/>
  <c r="E51" i="18" s="1"/>
  <c r="D50" i="18"/>
  <c r="D51" i="18" s="1"/>
  <c r="C50" i="18"/>
  <c r="C51" i="18" s="1"/>
  <c r="P49" i="18"/>
  <c r="P48" i="18"/>
  <c r="P47" i="18"/>
  <c r="P46" i="18"/>
  <c r="P45" i="18"/>
  <c r="P44" i="18"/>
  <c r="P43" i="18"/>
  <c r="P42" i="18"/>
  <c r="P41" i="18"/>
  <c r="P40" i="18"/>
  <c r="P39" i="18"/>
  <c r="P38" i="18"/>
  <c r="K27" i="18"/>
  <c r="K28" i="18" s="1"/>
  <c r="J27" i="18"/>
  <c r="J28" i="18" s="1"/>
  <c r="I27" i="18"/>
  <c r="I28" i="18" s="1"/>
  <c r="H27" i="18"/>
  <c r="H28" i="18" s="1"/>
  <c r="G27" i="18"/>
  <c r="G28" i="18" s="1"/>
  <c r="F27" i="18"/>
  <c r="F28" i="18" s="1"/>
  <c r="E27" i="18"/>
  <c r="E28" i="18" s="1"/>
  <c r="D27" i="18"/>
  <c r="D28" i="18" s="1"/>
  <c r="C27" i="18"/>
  <c r="C28" i="18" s="1"/>
  <c r="L26" i="18"/>
  <c r="L25" i="18"/>
  <c r="L24" i="18"/>
  <c r="L23" i="18"/>
  <c r="L22" i="18"/>
  <c r="L21" i="18"/>
  <c r="L20" i="18"/>
  <c r="L19" i="18"/>
  <c r="L18" i="18"/>
  <c r="L17" i="18"/>
  <c r="L16" i="18"/>
  <c r="L15" i="18"/>
  <c r="G148" i="17"/>
  <c r="K147" i="17"/>
  <c r="J147" i="17"/>
  <c r="G147" i="17"/>
  <c r="K146" i="17"/>
  <c r="J146" i="17"/>
  <c r="G146" i="17"/>
  <c r="K145" i="17"/>
  <c r="J145" i="17"/>
  <c r="G145" i="17"/>
  <c r="K144" i="17"/>
  <c r="J144" i="17"/>
  <c r="G144" i="17"/>
  <c r="K143" i="17"/>
  <c r="J143" i="17"/>
  <c r="G143" i="17"/>
  <c r="K142" i="17"/>
  <c r="J142" i="17"/>
  <c r="G142" i="17"/>
  <c r="K141" i="17"/>
  <c r="J141" i="17"/>
  <c r="G141" i="17"/>
  <c r="K140" i="17"/>
  <c r="J140" i="17"/>
  <c r="G140" i="17"/>
  <c r="K139" i="17"/>
  <c r="J139" i="17"/>
  <c r="G139" i="17"/>
  <c r="K138" i="17"/>
  <c r="J138" i="17"/>
  <c r="G138" i="17"/>
  <c r="K137" i="17"/>
  <c r="J137" i="17"/>
  <c r="G137" i="17"/>
  <c r="I136" i="17"/>
  <c r="F136" i="17"/>
  <c r="G123" i="17"/>
  <c r="K122" i="17"/>
  <c r="J122" i="17"/>
  <c r="G122" i="17"/>
  <c r="K121" i="17"/>
  <c r="J121" i="17"/>
  <c r="G121" i="17"/>
  <c r="K120" i="17"/>
  <c r="J120" i="17"/>
  <c r="G120" i="17"/>
  <c r="K119" i="17"/>
  <c r="J119" i="17"/>
  <c r="G119" i="17"/>
  <c r="K118" i="17"/>
  <c r="J118" i="17"/>
  <c r="G118" i="17"/>
  <c r="K117" i="17"/>
  <c r="J117" i="17"/>
  <c r="G117" i="17"/>
  <c r="K116" i="17"/>
  <c r="J116" i="17"/>
  <c r="G116" i="17"/>
  <c r="K115" i="17"/>
  <c r="J115" i="17"/>
  <c r="G115" i="17"/>
  <c r="K114" i="17"/>
  <c r="J114" i="17"/>
  <c r="G114" i="17"/>
  <c r="K113" i="17"/>
  <c r="J113" i="17"/>
  <c r="G113" i="17"/>
  <c r="K112" i="17"/>
  <c r="J112" i="17"/>
  <c r="G112" i="17"/>
  <c r="K111" i="17"/>
  <c r="R102" i="17"/>
  <c r="R100" i="17"/>
  <c r="W97" i="17"/>
  <c r="W96" i="17"/>
  <c r="R96" i="17"/>
  <c r="W95" i="17"/>
  <c r="R95" i="17"/>
  <c r="W94" i="17"/>
  <c r="R94" i="17"/>
  <c r="W93" i="17"/>
  <c r="R93" i="17"/>
  <c r="W92" i="17"/>
  <c r="R92" i="17"/>
  <c r="W91" i="17"/>
  <c r="R91" i="17"/>
  <c r="W90" i="17"/>
  <c r="R90" i="17"/>
  <c r="W89" i="17"/>
  <c r="R89" i="17"/>
  <c r="W88" i="17"/>
  <c r="R88" i="17"/>
  <c r="W87" i="17"/>
  <c r="R87" i="17"/>
  <c r="W86" i="17"/>
  <c r="R86" i="17"/>
  <c r="R85" i="17"/>
  <c r="R74" i="17"/>
  <c r="R52" i="17"/>
  <c r="P52" i="17"/>
  <c r="O52" i="17"/>
  <c r="N52" i="17"/>
  <c r="M52" i="17"/>
  <c r="L52" i="17"/>
  <c r="K52" i="17"/>
  <c r="J52" i="17"/>
  <c r="I52" i="17"/>
  <c r="H52" i="17"/>
  <c r="G52" i="17"/>
  <c r="F52" i="17"/>
  <c r="E52" i="17"/>
  <c r="R30" i="17"/>
  <c r="P30" i="17"/>
  <c r="O30" i="17"/>
  <c r="N30" i="17"/>
  <c r="M30" i="17"/>
  <c r="L30" i="17"/>
  <c r="K30" i="17"/>
  <c r="J30" i="17"/>
  <c r="I30" i="17"/>
  <c r="H30" i="17"/>
  <c r="G30" i="17"/>
  <c r="F30" i="17"/>
  <c r="E30" i="17"/>
  <c r="G148" i="16"/>
  <c r="K147" i="16"/>
  <c r="J147" i="16"/>
  <c r="G147" i="16"/>
  <c r="K146" i="16"/>
  <c r="J146" i="16"/>
  <c r="G146" i="16"/>
  <c r="K145" i="16"/>
  <c r="J145" i="16"/>
  <c r="G145" i="16"/>
  <c r="K144" i="16"/>
  <c r="J144" i="16"/>
  <c r="G144" i="16"/>
  <c r="K143" i="16"/>
  <c r="J143" i="16"/>
  <c r="G143" i="16"/>
  <c r="K142" i="16"/>
  <c r="J142" i="16"/>
  <c r="G142" i="16"/>
  <c r="K141" i="16"/>
  <c r="J141" i="16"/>
  <c r="G141" i="16"/>
  <c r="K140" i="16"/>
  <c r="J140" i="16"/>
  <c r="G140" i="16"/>
  <c r="K139" i="16"/>
  <c r="J139" i="16"/>
  <c r="G139" i="16"/>
  <c r="K138" i="16"/>
  <c r="J138" i="16"/>
  <c r="G138" i="16"/>
  <c r="K137" i="16"/>
  <c r="J137" i="16"/>
  <c r="G137" i="16"/>
  <c r="I136" i="16"/>
  <c r="F136" i="16"/>
  <c r="G123" i="16"/>
  <c r="K122" i="16"/>
  <c r="J122" i="16"/>
  <c r="G122" i="16"/>
  <c r="K121" i="16"/>
  <c r="J121" i="16"/>
  <c r="G121" i="16"/>
  <c r="K120" i="16"/>
  <c r="J120" i="16"/>
  <c r="G120" i="16"/>
  <c r="K119" i="16"/>
  <c r="J119" i="16"/>
  <c r="G119" i="16"/>
  <c r="K118" i="16"/>
  <c r="J118" i="16"/>
  <c r="G118" i="16"/>
  <c r="K117" i="16"/>
  <c r="J117" i="16"/>
  <c r="G117" i="16"/>
  <c r="K116" i="16"/>
  <c r="J116" i="16"/>
  <c r="G116" i="16"/>
  <c r="K115" i="16"/>
  <c r="J115" i="16"/>
  <c r="G115" i="16"/>
  <c r="K114" i="16"/>
  <c r="J114" i="16"/>
  <c r="G114" i="16"/>
  <c r="K113" i="16"/>
  <c r="J113" i="16"/>
  <c r="G113" i="16"/>
  <c r="K112" i="16"/>
  <c r="J112" i="16"/>
  <c r="G112" i="16"/>
  <c r="K111" i="16"/>
  <c r="R102" i="16"/>
  <c r="R100" i="16"/>
  <c r="W97" i="16"/>
  <c r="W96" i="16"/>
  <c r="R96" i="16"/>
  <c r="W95" i="16"/>
  <c r="R95" i="16"/>
  <c r="W94" i="16"/>
  <c r="R94" i="16"/>
  <c r="W93" i="16"/>
  <c r="R93" i="16"/>
  <c r="W92" i="16"/>
  <c r="R92" i="16"/>
  <c r="W91" i="16"/>
  <c r="R91" i="16"/>
  <c r="W90" i="16"/>
  <c r="R90" i="16"/>
  <c r="W89" i="16"/>
  <c r="R89" i="16"/>
  <c r="W88" i="16"/>
  <c r="R88" i="16"/>
  <c r="W87" i="16"/>
  <c r="R87" i="16"/>
  <c r="W86" i="16"/>
  <c r="R86" i="16"/>
  <c r="R85" i="16"/>
  <c r="R74" i="16"/>
  <c r="R72" i="16" a="1"/>
  <c r="R72" i="16" s="1"/>
  <c r="R52" i="16"/>
  <c r="P52" i="16"/>
  <c r="O52" i="16"/>
  <c r="N52" i="16"/>
  <c r="M52" i="16"/>
  <c r="L52" i="16"/>
  <c r="K52" i="16"/>
  <c r="J52" i="16"/>
  <c r="I52" i="16"/>
  <c r="H52" i="16"/>
  <c r="G52" i="16"/>
  <c r="F52" i="16"/>
  <c r="E52" i="16"/>
  <c r="R30" i="16"/>
  <c r="P30" i="16"/>
  <c r="O30" i="16"/>
  <c r="N30" i="16"/>
  <c r="M30" i="16"/>
  <c r="L30" i="16"/>
  <c r="K30" i="16"/>
  <c r="J30" i="16"/>
  <c r="I30" i="16"/>
  <c r="H30" i="16"/>
  <c r="G30" i="16"/>
  <c r="F30" i="16"/>
  <c r="E30" i="16"/>
  <c r="B56" i="15"/>
  <c r="A56" i="15" s="1"/>
  <c r="B55" i="15"/>
  <c r="A55" i="15" s="1"/>
  <c r="B54" i="15"/>
  <c r="A54" i="15"/>
  <c r="B53" i="15"/>
  <c r="A53" i="15"/>
  <c r="B52" i="15"/>
  <c r="A52" i="15"/>
  <c r="B51" i="15"/>
  <c r="A51" i="15" s="1"/>
  <c r="B50" i="15"/>
  <c r="A50" i="15" s="1"/>
  <c r="B49" i="15"/>
  <c r="A49" i="15"/>
  <c r="B48" i="15"/>
  <c r="A48" i="15" s="1"/>
  <c r="B47" i="15"/>
  <c r="A47" i="15" s="1"/>
  <c r="B46" i="15"/>
  <c r="A46" i="15"/>
  <c r="B45" i="15"/>
  <c r="A45" i="15"/>
  <c r="B44" i="15"/>
  <c r="A44" i="15"/>
  <c r="B43" i="15"/>
  <c r="A43" i="15" s="1"/>
  <c r="B42" i="15"/>
  <c r="A42" i="15"/>
  <c r="B41" i="15"/>
  <c r="A41" i="15"/>
  <c r="B40" i="15"/>
  <c r="A40" i="15" s="1"/>
  <c r="B39" i="15"/>
  <c r="A39" i="15" s="1"/>
  <c r="B38" i="15"/>
  <c r="A38" i="15"/>
  <c r="B37" i="15"/>
  <c r="A37" i="15"/>
  <c r="B36" i="15"/>
  <c r="A36" i="15"/>
  <c r="B35" i="15"/>
  <c r="A35" i="15" s="1"/>
  <c r="B34" i="15"/>
  <c r="A34" i="15"/>
  <c r="B33" i="15"/>
  <c r="A33" i="15"/>
  <c r="B32" i="15"/>
  <c r="A32" i="15" s="1"/>
  <c r="B31" i="15"/>
  <c r="A31" i="15" s="1"/>
  <c r="B30" i="15"/>
  <c r="A30" i="15"/>
  <c r="B29" i="15"/>
  <c r="A29" i="15"/>
  <c r="B28" i="15"/>
  <c r="A28" i="15"/>
  <c r="B27" i="15"/>
  <c r="A27" i="15" s="1"/>
  <c r="B26" i="15"/>
  <c r="A26" i="15"/>
  <c r="B25" i="15"/>
  <c r="A25" i="15"/>
  <c r="B24" i="15"/>
  <c r="A24" i="15" s="1"/>
  <c r="B23" i="15"/>
  <c r="A23" i="15" s="1"/>
  <c r="B22" i="15"/>
  <c r="A22" i="15"/>
  <c r="B21" i="15"/>
  <c r="A21" i="15"/>
  <c r="B20" i="15"/>
  <c r="A20" i="15"/>
  <c r="B19" i="15"/>
  <c r="A19" i="15" s="1"/>
  <c r="B18" i="15"/>
  <c r="A18" i="15"/>
  <c r="B17" i="15"/>
  <c r="A17" i="15"/>
  <c r="B16" i="15"/>
  <c r="A16" i="15" s="1"/>
  <c r="B15" i="15"/>
  <c r="A15" i="15" s="1"/>
  <c r="B14" i="15"/>
  <c r="A14" i="15"/>
  <c r="B13" i="15"/>
  <c r="A13" i="15"/>
  <c r="B12" i="15"/>
  <c r="A12" i="15"/>
  <c r="B11" i="15"/>
  <c r="A11" i="15" s="1"/>
  <c r="B10" i="15"/>
  <c r="A10" i="15"/>
  <c r="B9" i="15"/>
  <c r="A9" i="15"/>
  <c r="B8" i="15"/>
  <c r="A8" i="15" s="1"/>
  <c r="B7" i="15"/>
  <c r="A7" i="15" s="1"/>
  <c r="B6" i="15"/>
  <c r="A6" i="15"/>
  <c r="B5" i="15"/>
  <c r="A5" i="15"/>
  <c r="B4" i="15"/>
  <c r="A4" i="15"/>
  <c r="G100" i="14"/>
  <c r="F100" i="14"/>
  <c r="E100" i="14"/>
  <c r="D100" i="14"/>
  <c r="C100" i="14"/>
  <c r="G99" i="14"/>
  <c r="F99" i="14"/>
  <c r="E99" i="14"/>
  <c r="D99" i="14"/>
  <c r="C99" i="14"/>
  <c r="G96" i="14"/>
  <c r="F96" i="14"/>
  <c r="E96" i="14"/>
  <c r="D96" i="14"/>
  <c r="C96" i="14"/>
  <c r="G95" i="14"/>
  <c r="F95" i="14"/>
  <c r="E95" i="14"/>
  <c r="D95" i="14"/>
  <c r="C95" i="14"/>
  <c r="O87" i="14"/>
  <c r="H87" i="14"/>
  <c r="M87" i="14" s="1"/>
  <c r="O86" i="14"/>
  <c r="H86" i="14"/>
  <c r="M86" i="14" s="1"/>
  <c r="O85" i="14"/>
  <c r="H85" i="14"/>
  <c r="M85" i="14" s="1"/>
  <c r="O84" i="14"/>
  <c r="H84" i="14"/>
  <c r="M84" i="14" s="1"/>
  <c r="L83" i="14"/>
  <c r="K83" i="14"/>
  <c r="J83" i="14"/>
  <c r="I83" i="14"/>
  <c r="G83" i="14"/>
  <c r="F83" i="14"/>
  <c r="E83" i="14"/>
  <c r="D83" i="14"/>
  <c r="C83" i="14"/>
  <c r="O82" i="14"/>
  <c r="H82" i="14"/>
  <c r="M82" i="14" s="1"/>
  <c r="H81" i="14"/>
  <c r="M81" i="14" s="1"/>
  <c r="O77" i="14"/>
  <c r="H77" i="14"/>
  <c r="M77" i="14" s="1"/>
  <c r="O76" i="14"/>
  <c r="H76" i="14"/>
  <c r="M76" i="14" s="1"/>
  <c r="O75" i="14"/>
  <c r="H75" i="14"/>
  <c r="M75" i="14" s="1"/>
  <c r="O74" i="14"/>
  <c r="H74" i="14"/>
  <c r="M74" i="14" s="1"/>
  <c r="L73" i="14"/>
  <c r="K73" i="14"/>
  <c r="J73" i="14"/>
  <c r="J64" i="14" s="1"/>
  <c r="I73" i="14"/>
  <c r="G73" i="14"/>
  <c r="F73" i="14"/>
  <c r="E73" i="14"/>
  <c r="D73" i="14"/>
  <c r="C73" i="14"/>
  <c r="O72" i="14"/>
  <c r="H72" i="14"/>
  <c r="M72" i="14" s="1"/>
  <c r="O71" i="14"/>
  <c r="H71" i="14"/>
  <c r="M71" i="14" s="1"/>
  <c r="O70" i="14"/>
  <c r="H70" i="14"/>
  <c r="M70" i="14" s="1"/>
  <c r="O69" i="14"/>
  <c r="H69" i="14"/>
  <c r="M69" i="14" s="1"/>
  <c r="H68" i="14"/>
  <c r="M68" i="14" s="1"/>
  <c r="H67" i="14"/>
  <c r="M67" i="14" s="1"/>
  <c r="L66" i="14"/>
  <c r="I66" i="14"/>
  <c r="G66" i="14"/>
  <c r="F66" i="14"/>
  <c r="E66" i="14"/>
  <c r="D66" i="14"/>
  <c r="C66" i="14"/>
  <c r="H65" i="14"/>
  <c r="M65" i="14" s="1"/>
  <c r="H63" i="14"/>
  <c r="M63" i="14" s="1"/>
  <c r="H62" i="14"/>
  <c r="M62" i="14" s="1"/>
  <c r="H61" i="14"/>
  <c r="M61" i="14" s="1"/>
  <c r="H60" i="14"/>
  <c r="M60" i="14" s="1"/>
  <c r="H59" i="14"/>
  <c r="M59" i="14" s="1"/>
  <c r="H58" i="14"/>
  <c r="M58" i="14" s="1"/>
  <c r="H57" i="14"/>
  <c r="M57" i="14" s="1"/>
  <c r="H56" i="14"/>
  <c r="M56" i="14" s="1"/>
  <c r="H55" i="14"/>
  <c r="M55" i="14" s="1"/>
  <c r="H54" i="14"/>
  <c r="M54" i="14" s="1"/>
  <c r="I53" i="14"/>
  <c r="I41" i="14" s="1"/>
  <c r="G53" i="14"/>
  <c r="F53" i="14"/>
  <c r="E53" i="14"/>
  <c r="D53" i="14"/>
  <c r="C53" i="14"/>
  <c r="H52" i="14"/>
  <c r="M52" i="14" s="1"/>
  <c r="H51" i="14"/>
  <c r="M51" i="14" s="1"/>
  <c r="H50" i="14"/>
  <c r="M50" i="14" s="1"/>
  <c r="H49" i="14"/>
  <c r="M49" i="14" s="1"/>
  <c r="H48" i="14"/>
  <c r="M48" i="14" s="1"/>
  <c r="H47" i="14"/>
  <c r="M47" i="14" s="1"/>
  <c r="H46" i="14"/>
  <c r="M46" i="14" s="1"/>
  <c r="H45" i="14"/>
  <c r="M45" i="14" s="1"/>
  <c r="H44" i="14"/>
  <c r="M44" i="14" s="1"/>
  <c r="H43" i="14"/>
  <c r="G42" i="14"/>
  <c r="F42" i="14"/>
  <c r="E42" i="14"/>
  <c r="D42" i="14"/>
  <c r="C42" i="14"/>
  <c r="O37" i="14"/>
  <c r="H37" i="14"/>
  <c r="M37" i="14" s="1"/>
  <c r="O36" i="14"/>
  <c r="H36" i="14"/>
  <c r="M36" i="14" s="1"/>
  <c r="O35" i="14"/>
  <c r="H35" i="14"/>
  <c r="M35" i="14" s="1"/>
  <c r="O34" i="14"/>
  <c r="H34" i="14"/>
  <c r="M34" i="14" s="1"/>
  <c r="L33" i="14"/>
  <c r="K33" i="14"/>
  <c r="J33" i="14"/>
  <c r="I33" i="14"/>
  <c r="G33" i="14"/>
  <c r="F33" i="14"/>
  <c r="E33" i="14"/>
  <c r="D33" i="14"/>
  <c r="C33" i="14"/>
  <c r="H32" i="14"/>
  <c r="M32" i="14" s="1"/>
  <c r="O31" i="14"/>
  <c r="H31" i="14"/>
  <c r="M31" i="14" s="1"/>
  <c r="O30" i="14"/>
  <c r="H30" i="14"/>
  <c r="M30" i="14" s="1"/>
  <c r="O29" i="14"/>
  <c r="H29" i="14"/>
  <c r="M29" i="14" s="1"/>
  <c r="O28" i="14"/>
  <c r="H28" i="14"/>
  <c r="M28" i="14" s="1"/>
  <c r="O27" i="14"/>
  <c r="H27" i="14"/>
  <c r="M27" i="14" s="1"/>
  <c r="L26" i="14"/>
  <c r="K26" i="14"/>
  <c r="J26" i="14"/>
  <c r="I26" i="14"/>
  <c r="G26" i="14"/>
  <c r="F26" i="14"/>
  <c r="E26" i="14"/>
  <c r="D26" i="14"/>
  <c r="C26" i="14"/>
  <c r="H24" i="14"/>
  <c r="M24" i="14" s="1"/>
  <c r="H23" i="14"/>
  <c r="M23" i="14" s="1"/>
  <c r="H22" i="14"/>
  <c r="M22" i="14" s="1"/>
  <c r="H21" i="14"/>
  <c r="M21" i="14" s="1"/>
  <c r="I20" i="14"/>
  <c r="I14" i="14" s="1"/>
  <c r="G20" i="14"/>
  <c r="F20" i="14"/>
  <c r="E20" i="14"/>
  <c r="D20" i="14"/>
  <c r="C20" i="14"/>
  <c r="H19" i="14"/>
  <c r="M19" i="14" s="1"/>
  <c r="H18" i="14"/>
  <c r="M18" i="14" s="1"/>
  <c r="H17" i="14"/>
  <c r="H16" i="14"/>
  <c r="G15" i="14"/>
  <c r="F15" i="14"/>
  <c r="E15" i="14"/>
  <c r="D15" i="14"/>
  <c r="C15" i="14"/>
  <c r="O12" i="14"/>
  <c r="H12" i="14"/>
  <c r="M12" i="14" s="1"/>
  <c r="V13" i="2"/>
  <c r="P13" i="2"/>
  <c r="C3" i="14" s="1"/>
  <c r="R13" i="2"/>
  <c r="Q13" i="2"/>
  <c r="C5" i="20" a="1"/>
  <c r="M118" i="17" l="1"/>
  <c r="K136" i="17"/>
  <c r="P37" i="27"/>
  <c r="D52" i="24"/>
  <c r="C7" i="17"/>
  <c r="B57" i="17" s="1"/>
  <c r="K37" i="27"/>
  <c r="E15" i="49"/>
  <c r="C15" i="49" s="1"/>
  <c r="J37" i="27"/>
  <c r="J43" i="27" s="1"/>
  <c r="J45" i="27" s="1"/>
  <c r="D55" i="24"/>
  <c r="D64" i="24"/>
  <c r="P43" i="27"/>
  <c r="P45" i="27" s="1"/>
  <c r="BB43" i="21"/>
  <c r="BB49" i="21" s="1"/>
  <c r="BB51" i="21" s="1"/>
  <c r="M138" i="16"/>
  <c r="AU43" i="21"/>
  <c r="AU49" i="21" s="1"/>
  <c r="AU51" i="21" s="1"/>
  <c r="F37" i="27"/>
  <c r="F43" i="27" s="1"/>
  <c r="F45" i="27" s="1"/>
  <c r="BR43" i="21"/>
  <c r="BR49" i="21" s="1"/>
  <c r="BR51" i="21" s="1"/>
  <c r="BI43" i="21"/>
  <c r="BI49" i="21" s="1"/>
  <c r="BI51" i="21" s="1"/>
  <c r="DZ43" i="21"/>
  <c r="DZ49" i="21" s="1"/>
  <c r="DZ51" i="21" s="1"/>
  <c r="EO43" i="21"/>
  <c r="EO49" i="21" s="1"/>
  <c r="EO51" i="21" s="1"/>
  <c r="EP43" i="21"/>
  <c r="EP49" i="21" s="1"/>
  <c r="EP51" i="21" s="1"/>
  <c r="EI49" i="21"/>
  <c r="EI51" i="21" s="1"/>
  <c r="M140" i="16"/>
  <c r="L140" i="16" s="1"/>
  <c r="C3" i="19"/>
  <c r="C4" i="19" s="1"/>
  <c r="AN43" i="21"/>
  <c r="AN49" i="21" s="1"/>
  <c r="AN51" i="21" s="1"/>
  <c r="C35" i="47"/>
  <c r="O37" i="27"/>
  <c r="O43" i="27" s="1"/>
  <c r="O45" i="27" s="1"/>
  <c r="AK43" i="21"/>
  <c r="AK49" i="21" s="1"/>
  <c r="AK51" i="21" s="1"/>
  <c r="EV43" i="21"/>
  <c r="EV49" i="21" s="1"/>
  <c r="EV51" i="21" s="1"/>
  <c r="E16" i="49"/>
  <c r="C16" i="49" s="1"/>
  <c r="M121" i="17"/>
  <c r="L121" i="17" s="1"/>
  <c r="M116" i="17"/>
  <c r="L116" i="17" s="1"/>
  <c r="M145" i="17"/>
  <c r="L145" i="17" s="1"/>
  <c r="N39" i="24"/>
  <c r="N45" i="24" s="1"/>
  <c r="N47" i="24" s="1"/>
  <c r="D63" i="24"/>
  <c r="D66" i="24"/>
  <c r="AS49" i="21"/>
  <c r="AS51" i="21" s="1"/>
  <c r="F43" i="20"/>
  <c r="F49" i="20" s="1"/>
  <c r="F51" i="20" s="1"/>
  <c r="V43" i="20"/>
  <c r="V49" i="20" s="1"/>
  <c r="V51" i="20" s="1"/>
  <c r="AM43" i="20"/>
  <c r="AM49" i="20" s="1"/>
  <c r="AM51" i="20" s="1"/>
  <c r="CS43" i="20"/>
  <c r="CS49" i="20" s="1"/>
  <c r="CS51" i="20" s="1"/>
  <c r="DJ43" i="20"/>
  <c r="DJ49" i="20" s="1"/>
  <c r="DJ51" i="20" s="1"/>
  <c r="EZ62" i="20"/>
  <c r="EZ72" i="20"/>
  <c r="G43" i="20"/>
  <c r="G49" i="20" s="1"/>
  <c r="G51" i="20" s="1"/>
  <c r="W43" i="20"/>
  <c r="W49" i="20" s="1"/>
  <c r="W51" i="20" s="1"/>
  <c r="AN43" i="20"/>
  <c r="AN49" i="20" s="1"/>
  <c r="AN51" i="20" s="1"/>
  <c r="CD43" i="20"/>
  <c r="CD49" i="20" s="1"/>
  <c r="CD51" i="20" s="1"/>
  <c r="CT43" i="20"/>
  <c r="CT49" i="20" s="1"/>
  <c r="CT51" i="20" s="1"/>
  <c r="DK43" i="20"/>
  <c r="DK49" i="20" s="1"/>
  <c r="DK51" i="20" s="1"/>
  <c r="M140" i="17"/>
  <c r="L140" i="17" s="1"/>
  <c r="M141" i="17"/>
  <c r="L141" i="17" s="1"/>
  <c r="M115" i="16"/>
  <c r="L115" i="16" s="1"/>
  <c r="M144" i="16"/>
  <c r="L144" i="16" s="1"/>
  <c r="M145" i="16"/>
  <c r="L145" i="16" s="1"/>
  <c r="B61" i="61"/>
  <c r="B61" i="59"/>
  <c r="E39" i="46"/>
  <c r="F39" i="46"/>
  <c r="D67" i="43"/>
  <c r="E37" i="27"/>
  <c r="E43" i="27" s="1"/>
  <c r="E45" i="27" s="1"/>
  <c r="D65" i="24"/>
  <c r="D71" i="24"/>
  <c r="DJ43" i="21"/>
  <c r="DJ49" i="21" s="1"/>
  <c r="DJ51" i="21" s="1"/>
  <c r="AW43" i="21"/>
  <c r="AW49" i="21" s="1"/>
  <c r="AW51" i="21" s="1"/>
  <c r="BW43" i="21"/>
  <c r="BW49" i="21" s="1"/>
  <c r="BW51" i="21" s="1"/>
  <c r="DE43" i="21"/>
  <c r="DE49" i="21" s="1"/>
  <c r="DE51" i="21" s="1"/>
  <c r="AP49" i="21"/>
  <c r="AP51" i="21" s="1"/>
  <c r="BY49" i="21"/>
  <c r="BY51" i="21" s="1"/>
  <c r="DS49" i="21"/>
  <c r="DS51" i="21" s="1"/>
  <c r="DT43" i="20"/>
  <c r="DT49" i="20" s="1"/>
  <c r="DT51" i="20" s="1"/>
  <c r="EZ17" i="20"/>
  <c r="H43" i="20"/>
  <c r="H49" i="20" s="1"/>
  <c r="H51" i="20" s="1"/>
  <c r="X43" i="20"/>
  <c r="X49" i="20" s="1"/>
  <c r="X51" i="20" s="1"/>
  <c r="AO43" i="20"/>
  <c r="AO49" i="20" s="1"/>
  <c r="AO51" i="20" s="1"/>
  <c r="CE43" i="20"/>
  <c r="CE49" i="20" s="1"/>
  <c r="CE51" i="20" s="1"/>
  <c r="CU43" i="20"/>
  <c r="CU49" i="20" s="1"/>
  <c r="CU51" i="20" s="1"/>
  <c r="DL43" i="20"/>
  <c r="DL49" i="20" s="1"/>
  <c r="DL51" i="20" s="1"/>
  <c r="I43" i="20"/>
  <c r="I49" i="20" s="1"/>
  <c r="I51" i="20" s="1"/>
  <c r="AP43" i="20"/>
  <c r="AP49" i="20" s="1"/>
  <c r="AP51" i="20" s="1"/>
  <c r="CF43" i="20"/>
  <c r="CF49" i="20" s="1"/>
  <c r="CF51" i="20" s="1"/>
  <c r="CV43" i="20"/>
  <c r="CV49" i="20" s="1"/>
  <c r="CV51" i="20" s="1"/>
  <c r="DM43" i="20"/>
  <c r="DM49" i="20" s="1"/>
  <c r="DM51" i="20" s="1"/>
  <c r="J43" i="20"/>
  <c r="J49" i="20" s="1"/>
  <c r="J51" i="20" s="1"/>
  <c r="Z43" i="20"/>
  <c r="Z49" i="20" s="1"/>
  <c r="Z51" i="20" s="1"/>
  <c r="AR43" i="20"/>
  <c r="AR49" i="20" s="1"/>
  <c r="CG43" i="20"/>
  <c r="CG49" i="20" s="1"/>
  <c r="CG51" i="20" s="1"/>
  <c r="CW43" i="20"/>
  <c r="CW49" i="20" s="1"/>
  <c r="CW51" i="20" s="1"/>
  <c r="DN43" i="20"/>
  <c r="DN49" i="20" s="1"/>
  <c r="DN51" i="20" s="1"/>
  <c r="EZ39" i="20"/>
  <c r="K43" i="20"/>
  <c r="K49" i="20" s="1"/>
  <c r="K51" i="20" s="1"/>
  <c r="AA43" i="20"/>
  <c r="AA49" i="20" s="1"/>
  <c r="AA51" i="20" s="1"/>
  <c r="AS43" i="20"/>
  <c r="AS49" i="20" s="1"/>
  <c r="AS51" i="20" s="1"/>
  <c r="CH43" i="20"/>
  <c r="CH49" i="20" s="1"/>
  <c r="CH51" i="20" s="1"/>
  <c r="H26" i="19" s="1"/>
  <c r="CX43" i="20"/>
  <c r="CX49" i="20" s="1"/>
  <c r="CX51" i="20" s="1"/>
  <c r="P26" i="19" s="1"/>
  <c r="L43" i="20"/>
  <c r="L49" i="20" s="1"/>
  <c r="L51" i="20" s="1"/>
  <c r="M117" i="16"/>
  <c r="L117" i="16" s="1"/>
  <c r="M146" i="16"/>
  <c r="L146" i="16" s="1"/>
  <c r="M113" i="17"/>
  <c r="L113" i="17" s="1"/>
  <c r="C61" i="61"/>
  <c r="D61" i="61"/>
  <c r="E57" i="56"/>
  <c r="E61" i="55"/>
  <c r="C57" i="54"/>
  <c r="C61" i="54"/>
  <c r="K27" i="32"/>
  <c r="K43" i="27"/>
  <c r="K45" i="27" s="1"/>
  <c r="J39" i="24"/>
  <c r="J45" i="24" s="1"/>
  <c r="J47" i="24" s="1"/>
  <c r="D54" i="24"/>
  <c r="E17" i="49"/>
  <c r="K17" i="49" s="1"/>
  <c r="BZ49" i="21"/>
  <c r="BZ51" i="21" s="1"/>
  <c r="DT49" i="21"/>
  <c r="DT51" i="21" s="1"/>
  <c r="AO43" i="21"/>
  <c r="AO49" i="21" s="1"/>
  <c r="AO51" i="21" s="1"/>
  <c r="DV43" i="21"/>
  <c r="DV49" i="21" s="1"/>
  <c r="DV51" i="21" s="1"/>
  <c r="ER49" i="21"/>
  <c r="ER51" i="21" s="1"/>
  <c r="AJ43" i="20"/>
  <c r="AJ49" i="20" s="1"/>
  <c r="AJ51" i="20" s="1"/>
  <c r="BA43" i="20"/>
  <c r="BA49" i="20" s="1"/>
  <c r="BA51" i="20" s="1"/>
  <c r="CP43" i="20"/>
  <c r="CP49" i="20" s="1"/>
  <c r="CP51" i="20" s="1"/>
  <c r="AK43" i="20"/>
  <c r="AK49" i="20" s="1"/>
  <c r="AK51" i="20" s="1"/>
  <c r="BB43" i="20"/>
  <c r="BB49" i="20" s="1"/>
  <c r="BB51" i="20" s="1"/>
  <c r="DY43" i="20"/>
  <c r="DY49" i="20" s="1"/>
  <c r="DY51" i="20" s="1"/>
  <c r="DO38" i="20"/>
  <c r="U43" i="20"/>
  <c r="U49" i="20" s="1"/>
  <c r="U51" i="20" s="1"/>
  <c r="N26" i="19" s="1"/>
  <c r="AL43" i="20"/>
  <c r="AL49" i="20" s="1"/>
  <c r="AL51" i="20" s="1"/>
  <c r="CR43" i="20"/>
  <c r="CR49" i="20" s="1"/>
  <c r="CR51" i="20" s="1"/>
  <c r="DZ43" i="20"/>
  <c r="DZ49" i="20" s="1"/>
  <c r="DZ51" i="20" s="1"/>
  <c r="M139" i="17"/>
  <c r="L139" i="17" s="1"/>
  <c r="M114" i="16"/>
  <c r="L114" i="16" s="1"/>
  <c r="M143" i="16"/>
  <c r="L143" i="16" s="1"/>
  <c r="B57" i="57"/>
  <c r="B61" i="57"/>
  <c r="E57" i="55"/>
  <c r="D61" i="54"/>
  <c r="E61" i="54"/>
  <c r="B23" i="51"/>
  <c r="B32" i="51" s="1"/>
  <c r="L69" i="49"/>
  <c r="N69" i="49" s="1"/>
  <c r="D72" i="27"/>
  <c r="P29" i="26"/>
  <c r="EZ65" i="21"/>
  <c r="BO38" i="21"/>
  <c r="EY47" i="21"/>
  <c r="EZ50" i="21"/>
  <c r="BS43" i="21"/>
  <c r="BS49" i="21" s="1"/>
  <c r="BS51" i="21" s="1"/>
  <c r="AM49" i="21"/>
  <c r="AM51" i="21" s="1"/>
  <c r="BE49" i="21"/>
  <c r="BE51" i="21" s="1"/>
  <c r="EG49" i="21"/>
  <c r="EG51" i="21" s="1"/>
  <c r="EX49" i="21"/>
  <c r="EX51" i="21" s="1"/>
  <c r="EQ49" i="21"/>
  <c r="EQ51" i="21" s="1"/>
  <c r="EZ31" i="21"/>
  <c r="EH49" i="21"/>
  <c r="EH51" i="21" s="1"/>
  <c r="EZ41" i="21"/>
  <c r="EZ70" i="20"/>
  <c r="DE43" i="20"/>
  <c r="DE49" i="20" s="1"/>
  <c r="DE51" i="20" s="1"/>
  <c r="EZ66" i="20"/>
  <c r="DU43" i="20"/>
  <c r="DU49" i="20" s="1"/>
  <c r="DU51" i="20" s="1"/>
  <c r="Q43" i="20"/>
  <c r="Q49" i="20" s="1"/>
  <c r="Q51" i="20" s="1"/>
  <c r="CN43" i="20"/>
  <c r="CN49" i="20" s="1"/>
  <c r="CN51" i="20" s="1"/>
  <c r="DV43" i="20"/>
  <c r="DV49" i="20" s="1"/>
  <c r="DV51" i="20" s="1"/>
  <c r="M43" i="20"/>
  <c r="M49" i="20" s="1"/>
  <c r="M51" i="20" s="1"/>
  <c r="AC43" i="20"/>
  <c r="AC49" i="20" s="1"/>
  <c r="AC51" i="20" s="1"/>
  <c r="EZ31" i="20"/>
  <c r="CO43" i="20"/>
  <c r="CO49" i="20" s="1"/>
  <c r="CO51" i="20" s="1"/>
  <c r="DF43" i="20"/>
  <c r="DF49" i="20" s="1"/>
  <c r="DF51" i="20" s="1"/>
  <c r="N43" i="20"/>
  <c r="N49" i="20" s="1"/>
  <c r="N51" i="20" s="1"/>
  <c r="AD43" i="20"/>
  <c r="AD49" i="20" s="1"/>
  <c r="AD51" i="20" s="1"/>
  <c r="DS43" i="20"/>
  <c r="DS49" i="20" s="1"/>
  <c r="DS51" i="20" s="1"/>
  <c r="EZ64" i="20"/>
  <c r="M138" i="17"/>
  <c r="L138" i="17" s="1"/>
  <c r="M113" i="16"/>
  <c r="L113" i="16" s="1"/>
  <c r="M142" i="16"/>
  <c r="L142" i="16" s="1"/>
  <c r="D94" i="14"/>
  <c r="C7" i="16"/>
  <c r="B107" i="16" s="1"/>
  <c r="M143" i="17"/>
  <c r="L143" i="17" s="1"/>
  <c r="M115" i="17"/>
  <c r="L115" i="17" s="1"/>
  <c r="M144" i="17"/>
  <c r="L144" i="17" s="1"/>
  <c r="M119" i="16"/>
  <c r="L119" i="16" s="1"/>
  <c r="M50" i="19"/>
  <c r="M51" i="19" s="1"/>
  <c r="E61" i="59"/>
  <c r="E57" i="57"/>
  <c r="B57" i="54"/>
  <c r="E57" i="47"/>
  <c r="C39" i="46"/>
  <c r="D39" i="46"/>
  <c r="E67" i="43"/>
  <c r="I18" i="29"/>
  <c r="J18" i="29"/>
  <c r="K18" i="29"/>
  <c r="L37" i="27"/>
  <c r="L43" i="27" s="1"/>
  <c r="L45" i="27" s="1"/>
  <c r="O23" i="29"/>
  <c r="G18" i="29"/>
  <c r="H18" i="29"/>
  <c r="D53" i="24"/>
  <c r="H39" i="24"/>
  <c r="H45" i="24" s="1"/>
  <c r="H47" i="24" s="1"/>
  <c r="S18" i="26"/>
  <c r="K39" i="24"/>
  <c r="K45" i="24" s="1"/>
  <c r="K47" i="24" s="1"/>
  <c r="P23" i="26"/>
  <c r="I39" i="24"/>
  <c r="I45" i="24" s="1"/>
  <c r="I47" i="24" s="1"/>
  <c r="D75" i="24"/>
  <c r="L39" i="24"/>
  <c r="L45" i="24" s="1"/>
  <c r="L47" i="24" s="1"/>
  <c r="Q23" i="26"/>
  <c r="W30" i="24"/>
  <c r="O39" i="24"/>
  <c r="O45" i="24" s="1"/>
  <c r="O47" i="24" s="1"/>
  <c r="M39" i="24"/>
  <c r="M45" i="24" s="1"/>
  <c r="M47" i="24" s="1"/>
  <c r="BQ43" i="21"/>
  <c r="BQ49" i="21" s="1"/>
  <c r="BQ51" i="21" s="1"/>
  <c r="EM38" i="21"/>
  <c r="BK49" i="21"/>
  <c r="BK51" i="21" s="1"/>
  <c r="BL49" i="21"/>
  <c r="BL51" i="21" s="1"/>
  <c r="EZ61" i="21"/>
  <c r="ET43" i="21"/>
  <c r="ET49" i="21" s="1"/>
  <c r="ET51" i="21" s="1"/>
  <c r="BO47" i="21"/>
  <c r="EZ66" i="21"/>
  <c r="CI43" i="20"/>
  <c r="CI49" i="20" s="1"/>
  <c r="CI51" i="20" s="1"/>
  <c r="DQ43" i="20"/>
  <c r="DQ49" i="20" s="1"/>
  <c r="DQ51" i="20" s="1"/>
  <c r="EZ71" i="20"/>
  <c r="CM43" i="20"/>
  <c r="CM49" i="20" s="1"/>
  <c r="CM51" i="20" s="1"/>
  <c r="EZ46" i="20"/>
  <c r="EA47" i="20"/>
  <c r="AT43" i="20"/>
  <c r="AT49" i="20" s="1"/>
  <c r="AT51" i="20" s="1"/>
  <c r="CY43" i="20"/>
  <c r="CY49" i="20" s="1"/>
  <c r="CY51" i="20" s="1"/>
  <c r="EZ65" i="20"/>
  <c r="M122" i="16"/>
  <c r="L122" i="16" s="1"/>
  <c r="M141" i="16"/>
  <c r="L141" i="16" s="1"/>
  <c r="E98" i="14"/>
  <c r="G98" i="14"/>
  <c r="F98" i="14"/>
  <c r="O33" i="14"/>
  <c r="D98" i="14"/>
  <c r="L57" i="49"/>
  <c r="N57" i="49" s="1"/>
  <c r="Z22" i="34"/>
  <c r="M118" i="16"/>
  <c r="L118" i="16" s="1"/>
  <c r="K136" i="16"/>
  <c r="M147" i="16"/>
  <c r="L147" i="16" s="1"/>
  <c r="M137" i="16"/>
  <c r="L137" i="16" s="1"/>
  <c r="T23" i="19"/>
  <c r="U23" i="19"/>
  <c r="AC19" i="19"/>
  <c r="AC20" i="19" s="1"/>
  <c r="V23" i="19"/>
  <c r="E57" i="61"/>
  <c r="E61" i="61"/>
  <c r="B57" i="60"/>
  <c r="C57" i="60"/>
  <c r="D57" i="60"/>
  <c r="E57" i="60"/>
  <c r="B61" i="60"/>
  <c r="C61" i="60"/>
  <c r="D61" i="60"/>
  <c r="E61" i="60"/>
  <c r="B57" i="59"/>
  <c r="C57" i="59"/>
  <c r="D57" i="59"/>
  <c r="E57" i="59"/>
  <c r="C61" i="59"/>
  <c r="D61" i="59"/>
  <c r="B57" i="58"/>
  <c r="C57" i="57"/>
  <c r="D57" i="57"/>
  <c r="B57" i="56"/>
  <c r="C57" i="56"/>
  <c r="D57" i="56"/>
  <c r="B61" i="56"/>
  <c r="C61" i="56"/>
  <c r="D61" i="56"/>
  <c r="E61" i="56"/>
  <c r="D57" i="55"/>
  <c r="B57" i="55"/>
  <c r="C57" i="55"/>
  <c r="B61" i="55"/>
  <c r="C61" i="55"/>
  <c r="D61" i="55"/>
  <c r="D57" i="54"/>
  <c r="E57" i="54"/>
  <c r="B61" i="54"/>
  <c r="H33" i="51"/>
  <c r="H52" i="51" s="1"/>
  <c r="C33" i="51"/>
  <c r="I33" i="51"/>
  <c r="I52" i="51" s="1"/>
  <c r="D33" i="51"/>
  <c r="D52" i="51" s="1"/>
  <c r="J33" i="51"/>
  <c r="J52" i="51" s="1"/>
  <c r="K33" i="51"/>
  <c r="K52" i="51" s="1"/>
  <c r="L33" i="51"/>
  <c r="L52" i="51" s="1"/>
  <c r="B43" i="51"/>
  <c r="O65" i="49"/>
  <c r="C31" i="49"/>
  <c r="L31" i="49" s="1"/>
  <c r="N31" i="49" s="1"/>
  <c r="D15" i="47"/>
  <c r="AI38" i="34"/>
  <c r="R32" i="27"/>
  <c r="I37" i="27"/>
  <c r="I43" i="27" s="1"/>
  <c r="I45" i="27" s="1"/>
  <c r="R41" i="27"/>
  <c r="Q37" i="27"/>
  <c r="Q43" i="27" s="1"/>
  <c r="Q45" i="27" s="1"/>
  <c r="N37" i="27"/>
  <c r="N43" i="27" s="1"/>
  <c r="N45" i="27" s="1"/>
  <c r="L18" i="29"/>
  <c r="D37" i="27"/>
  <c r="D43" i="27" s="1"/>
  <c r="M37" i="27"/>
  <c r="M43" i="27" s="1"/>
  <c r="M45" i="27" s="1"/>
  <c r="M23" i="29"/>
  <c r="G37" i="27"/>
  <c r="G43" i="27" s="1"/>
  <c r="G45" i="27" s="1"/>
  <c r="N23" i="29"/>
  <c r="V34" i="24"/>
  <c r="W43" i="24"/>
  <c r="R39" i="24"/>
  <c r="R45" i="24" s="1"/>
  <c r="R47" i="24" s="1"/>
  <c r="S39" i="24"/>
  <c r="S45" i="24" s="1"/>
  <c r="S47" i="24" s="1"/>
  <c r="D62" i="24"/>
  <c r="M18" i="26"/>
  <c r="D39" i="24"/>
  <c r="D45" i="24" s="1"/>
  <c r="T39" i="24"/>
  <c r="T45" i="24" s="1"/>
  <c r="T47" i="24" s="1"/>
  <c r="G39" i="24"/>
  <c r="G45" i="24" s="1"/>
  <c r="G47" i="24" s="1"/>
  <c r="W34" i="24"/>
  <c r="V43" i="24"/>
  <c r="D61" i="24"/>
  <c r="L18" i="26"/>
  <c r="P39" i="24"/>
  <c r="P45" i="24" s="1"/>
  <c r="P47" i="24" s="1"/>
  <c r="Q39" i="24"/>
  <c r="Q45" i="24" s="1"/>
  <c r="Q47" i="24" s="1"/>
  <c r="E39" i="24"/>
  <c r="E45" i="24" s="1"/>
  <c r="U39" i="24"/>
  <c r="U45" i="24" s="1"/>
  <c r="U47" i="24" s="1"/>
  <c r="F39" i="24"/>
  <c r="F45" i="24" s="1"/>
  <c r="F47" i="24" s="1"/>
  <c r="O23" i="26"/>
  <c r="DH43" i="21"/>
  <c r="DH49" i="21" s="1"/>
  <c r="DH51" i="21" s="1"/>
  <c r="DY43" i="21"/>
  <c r="DY49" i="21" s="1"/>
  <c r="DY51" i="21" s="1"/>
  <c r="AY43" i="21"/>
  <c r="AY49" i="21" s="1"/>
  <c r="AY51" i="21" s="1"/>
  <c r="DI43" i="21"/>
  <c r="DI49" i="21" s="1"/>
  <c r="DI51" i="21" s="1"/>
  <c r="BT49" i="21"/>
  <c r="BT51" i="21" s="1"/>
  <c r="EZ37" i="21"/>
  <c r="AQ34" i="21"/>
  <c r="E12" i="49"/>
  <c r="K12" i="49" s="1"/>
  <c r="EZ64" i="21"/>
  <c r="EZ44" i="21"/>
  <c r="DQ49" i="21"/>
  <c r="DQ51" i="21" s="1"/>
  <c r="BF43" i="21"/>
  <c r="BF49" i="21" s="1"/>
  <c r="BF51" i="21" s="1"/>
  <c r="BV43" i="21"/>
  <c r="BV49" i="21" s="1"/>
  <c r="BV51" i="21" s="1"/>
  <c r="EZ48" i="21"/>
  <c r="EZ33" i="21"/>
  <c r="E20" i="49" s="1"/>
  <c r="C20" i="49" s="1"/>
  <c r="BG49" i="21"/>
  <c r="BG51" i="21" s="1"/>
  <c r="BX49" i="21"/>
  <c r="BX51" i="21" s="1"/>
  <c r="EZ42" i="21"/>
  <c r="BH49" i="21"/>
  <c r="BH51" i="21" s="1"/>
  <c r="EJ49" i="21"/>
  <c r="EJ51" i="21" s="1"/>
  <c r="EZ20" i="21"/>
  <c r="D84" i="21" s="1"/>
  <c r="EK49" i="21"/>
  <c r="EK51" i="21" s="1"/>
  <c r="ED43" i="21"/>
  <c r="ED49" i="21" s="1"/>
  <c r="ED51" i="21" s="1"/>
  <c r="DU49" i="21"/>
  <c r="DU51" i="21" s="1"/>
  <c r="EL49" i="21"/>
  <c r="EL51" i="21" s="1"/>
  <c r="EZ39" i="21"/>
  <c r="DO47" i="21"/>
  <c r="AT49" i="21"/>
  <c r="AT51" i="21" s="1"/>
  <c r="EZ69" i="21"/>
  <c r="DF49" i="21"/>
  <c r="DF51" i="21" s="1"/>
  <c r="CA47" i="21"/>
  <c r="EZ70" i="21"/>
  <c r="AV49" i="21"/>
  <c r="AV51" i="21" s="1"/>
  <c r="BM49" i="21"/>
  <c r="BM51" i="21" s="1"/>
  <c r="DW43" i="21"/>
  <c r="DW49" i="21" s="1"/>
  <c r="DW51" i="21" s="1"/>
  <c r="EN43" i="21"/>
  <c r="DG43" i="21"/>
  <c r="DG49" i="21" s="1"/>
  <c r="DG51" i="21" s="1"/>
  <c r="DX43" i="21"/>
  <c r="DX49" i="21" s="1"/>
  <c r="EM47" i="21"/>
  <c r="EC49" i="21"/>
  <c r="EC51" i="21" s="1"/>
  <c r="AI43" i="21"/>
  <c r="AI49" i="21" s="1"/>
  <c r="AI51" i="21" s="1"/>
  <c r="AZ43" i="21"/>
  <c r="AZ49" i="21" s="1"/>
  <c r="AZ51" i="21" s="1"/>
  <c r="BA49" i="21"/>
  <c r="BA51" i="21" s="1"/>
  <c r="DL43" i="21"/>
  <c r="DL49" i="21" s="1"/>
  <c r="DL51" i="21" s="1"/>
  <c r="EU43" i="21"/>
  <c r="EU49" i="21" s="1"/>
  <c r="EU51" i="21" s="1"/>
  <c r="AJ43" i="21"/>
  <c r="AJ49" i="21" s="1"/>
  <c r="AJ51" i="21" s="1"/>
  <c r="BC38" i="20"/>
  <c r="EZ18" i="20"/>
  <c r="D85" i="20" s="1"/>
  <c r="AU43" i="20"/>
  <c r="AU49" i="20" s="1"/>
  <c r="AU51" i="20" s="1"/>
  <c r="CJ43" i="20"/>
  <c r="CJ49" i="20" s="1"/>
  <c r="CJ51" i="20" s="1"/>
  <c r="CZ43" i="20"/>
  <c r="CZ49" i="20" s="1"/>
  <c r="CZ51" i="20" s="1"/>
  <c r="EZ36" i="20"/>
  <c r="Y43" i="20"/>
  <c r="Y49" i="20" s="1"/>
  <c r="Y51" i="20" s="1"/>
  <c r="DC38" i="20"/>
  <c r="AZ43" i="20"/>
  <c r="AZ49" i="20" s="1"/>
  <c r="AZ51" i="20" s="1"/>
  <c r="CC43" i="20"/>
  <c r="CC49" i="20" s="1"/>
  <c r="CC51" i="20" s="1"/>
  <c r="AQ47" i="20"/>
  <c r="AV43" i="20"/>
  <c r="AV49" i="20" s="1"/>
  <c r="AV51" i="20" s="1"/>
  <c r="CK43" i="20"/>
  <c r="CK49" i="20" s="1"/>
  <c r="CK51" i="20" s="1"/>
  <c r="DA43" i="20"/>
  <c r="DA49" i="20" s="1"/>
  <c r="DA51" i="20" s="1"/>
  <c r="EZ50" i="20"/>
  <c r="EZ37" i="20"/>
  <c r="EZ42" i="20"/>
  <c r="DI43" i="20"/>
  <c r="DI49" i="20" s="1"/>
  <c r="DI51" i="20" s="1"/>
  <c r="O43" i="20"/>
  <c r="O49" i="20" s="1"/>
  <c r="O51" i="20" s="1"/>
  <c r="AW43" i="20"/>
  <c r="AW49" i="20" s="1"/>
  <c r="AW51" i="20" s="1"/>
  <c r="EZ61" i="20"/>
  <c r="AQ38" i="20"/>
  <c r="AY43" i="20"/>
  <c r="AY49" i="20" s="1"/>
  <c r="AY51" i="20" s="1"/>
  <c r="AI43" i="20"/>
  <c r="AI49" i="20" s="1"/>
  <c r="AI51" i="20" s="1"/>
  <c r="S43" i="20"/>
  <c r="S49" i="20" s="1"/>
  <c r="S51" i="20" s="1"/>
  <c r="T43" i="20"/>
  <c r="T49" i="20" s="1"/>
  <c r="T51" i="20" s="1"/>
  <c r="M26" i="19" s="1"/>
  <c r="EZ48" i="20"/>
  <c r="P43" i="20"/>
  <c r="P49" i="20" s="1"/>
  <c r="P51" i="20" s="1"/>
  <c r="AG43" i="20"/>
  <c r="AG49" i="20" s="1"/>
  <c r="AG51" i="20" s="1"/>
  <c r="AB43" i="20"/>
  <c r="AB49" i="20" s="1"/>
  <c r="AB51" i="20" s="1"/>
  <c r="EZ67" i="20"/>
  <c r="L27" i="18"/>
  <c r="L28" i="18" s="1"/>
  <c r="M122" i="17"/>
  <c r="L122" i="17" s="1"/>
  <c r="K149" i="17"/>
  <c r="M117" i="17"/>
  <c r="L117" i="17" s="1"/>
  <c r="M146" i="17"/>
  <c r="L146" i="17" s="1"/>
  <c r="E64" i="14"/>
  <c r="X23" i="19"/>
  <c r="V25" i="19"/>
  <c r="W25" i="19"/>
  <c r="H83" i="14"/>
  <c r="M83" i="14" s="1"/>
  <c r="M90" i="14" s="1"/>
  <c r="C94" i="14"/>
  <c r="G41" i="14"/>
  <c r="D41" i="14"/>
  <c r="C41" i="14"/>
  <c r="F94" i="14"/>
  <c r="D17" i="49"/>
  <c r="C14" i="14"/>
  <c r="E25" i="14"/>
  <c r="F25" i="14"/>
  <c r="L25" i="14"/>
  <c r="G25" i="14"/>
  <c r="I64" i="14"/>
  <c r="H53" i="14"/>
  <c r="M53" i="14" s="1"/>
  <c r="C64" i="14"/>
  <c r="D12" i="49"/>
  <c r="O26" i="49" s="1"/>
  <c r="D64" i="14"/>
  <c r="H73" i="14"/>
  <c r="M73" i="14" s="1"/>
  <c r="O73" i="14"/>
  <c r="E14" i="14"/>
  <c r="H26" i="14"/>
  <c r="M26" i="14" s="1"/>
  <c r="F64" i="14"/>
  <c r="G64" i="14"/>
  <c r="D14" i="14"/>
  <c r="F14" i="14"/>
  <c r="G14" i="14"/>
  <c r="C25" i="14"/>
  <c r="G94" i="14"/>
  <c r="K25" i="14"/>
  <c r="H42" i="14"/>
  <c r="M42" i="14" s="1"/>
  <c r="E41" i="14"/>
  <c r="H95" i="14"/>
  <c r="C98" i="14"/>
  <c r="H20" i="14"/>
  <c r="M20" i="14" s="1"/>
  <c r="H99" i="14"/>
  <c r="F41" i="14"/>
  <c r="H96" i="14"/>
  <c r="O83" i="14"/>
  <c r="L64" i="14"/>
  <c r="I25" i="14"/>
  <c r="E94" i="14"/>
  <c r="O26" i="14"/>
  <c r="H100" i="14"/>
  <c r="F33" i="51"/>
  <c r="F52" i="51" s="1"/>
  <c r="B20" i="51"/>
  <c r="E33" i="51"/>
  <c r="E52" i="51" s="1"/>
  <c r="G33" i="51"/>
  <c r="G52" i="51" s="1"/>
  <c r="C3" i="48"/>
  <c r="B3" i="56"/>
  <c r="C3" i="39"/>
  <c r="N13" i="2" a="1"/>
  <c r="N13" i="2" s="1"/>
  <c r="C6" i="20" s="1"/>
  <c r="C3" i="20"/>
  <c r="C3" i="47"/>
  <c r="C3" i="28"/>
  <c r="O13" i="2" a="1"/>
  <c r="O13" i="2" s="1"/>
  <c r="C7" i="29" s="1"/>
  <c r="C3" i="30"/>
  <c r="C3" i="41"/>
  <c r="C4" i="41" s="1"/>
  <c r="B3" i="58"/>
  <c r="C3" i="17"/>
  <c r="C3" i="24"/>
  <c r="B3" i="32"/>
  <c r="C3" i="43"/>
  <c r="C4" i="43" s="1"/>
  <c r="B3" i="60"/>
  <c r="C3" i="25"/>
  <c r="C3" i="34"/>
  <c r="B3" i="51"/>
  <c r="B3" i="61"/>
  <c r="C3" i="18"/>
  <c r="C3" i="44"/>
  <c r="C4" i="44" s="1"/>
  <c r="C3" i="26"/>
  <c r="C3" i="36"/>
  <c r="B3" i="54"/>
  <c r="B3" i="62"/>
  <c r="B4" i="62" s="1"/>
  <c r="C3" i="45"/>
  <c r="C3" i="27"/>
  <c r="C3" i="37"/>
  <c r="B3" i="55"/>
  <c r="C3" i="16"/>
  <c r="C3" i="49"/>
  <c r="C3" i="23"/>
  <c r="C3" i="31"/>
  <c r="C3" i="42"/>
  <c r="C4" i="42" s="1"/>
  <c r="B3" i="59"/>
  <c r="D3" i="50"/>
  <c r="D4" i="50" s="1"/>
  <c r="C3" i="46"/>
  <c r="C4" i="46" s="1"/>
  <c r="C3" i="21"/>
  <c r="C3" i="29"/>
  <c r="C3" i="40"/>
  <c r="C4" i="40" s="1"/>
  <c r="B3" i="57"/>
  <c r="B57" i="61"/>
  <c r="C57" i="61"/>
  <c r="D57" i="61"/>
  <c r="C57" i="58"/>
  <c r="E57" i="58"/>
  <c r="B61" i="58"/>
  <c r="C61" i="58"/>
  <c r="D61" i="58"/>
  <c r="E61" i="58"/>
  <c r="D57" i="58"/>
  <c r="L56" i="49"/>
  <c r="N56" i="49" s="1"/>
  <c r="C40" i="49"/>
  <c r="D40" i="49" s="1"/>
  <c r="O53" i="49"/>
  <c r="C44" i="49"/>
  <c r="L44" i="49" s="1"/>
  <c r="N44" i="49" s="1"/>
  <c r="C70" i="49"/>
  <c r="L70" i="49" s="1"/>
  <c r="N70" i="49" s="1"/>
  <c r="L43" i="49"/>
  <c r="N43" i="49" s="1"/>
  <c r="M38" i="34"/>
  <c r="G22" i="34"/>
  <c r="P22" i="34"/>
  <c r="W38" i="34"/>
  <c r="C41" i="34"/>
  <c r="F74" i="18"/>
  <c r="F75" i="18" s="1"/>
  <c r="G75" i="18" s="1"/>
  <c r="H74" i="18"/>
  <c r="H75" i="18" s="1"/>
  <c r="P50" i="18"/>
  <c r="P51" i="18" s="1"/>
  <c r="M112" i="17"/>
  <c r="L112" i="17" s="1"/>
  <c r="M114" i="17"/>
  <c r="L114" i="17" s="1"/>
  <c r="M120" i="17"/>
  <c r="L120" i="17" s="1"/>
  <c r="R98" i="17"/>
  <c r="R101" i="17" s="1"/>
  <c r="M119" i="17"/>
  <c r="L119" i="17" s="1"/>
  <c r="M137" i="17"/>
  <c r="M142" i="17"/>
  <c r="L142" i="17" s="1"/>
  <c r="M147" i="17"/>
  <c r="L147" i="17" s="1"/>
  <c r="M120" i="16"/>
  <c r="L120" i="16" s="1"/>
  <c r="M116" i="16"/>
  <c r="L116" i="16" s="1"/>
  <c r="L138" i="16"/>
  <c r="M112" i="16"/>
  <c r="L112" i="16" s="1"/>
  <c r="R98" i="16"/>
  <c r="R101" i="16" s="1"/>
  <c r="K124" i="16"/>
  <c r="M121" i="16"/>
  <c r="L121" i="16" s="1"/>
  <c r="M139" i="16"/>
  <c r="P19" i="19"/>
  <c r="P20" i="19" s="1"/>
  <c r="AB19" i="19"/>
  <c r="AB20" i="19" s="1"/>
  <c r="N50" i="19"/>
  <c r="N51" i="19" s="1"/>
  <c r="F25" i="19"/>
  <c r="L19" i="19"/>
  <c r="L20" i="19" s="1"/>
  <c r="G25" i="19"/>
  <c r="M19" i="19"/>
  <c r="M20" i="19" s="1"/>
  <c r="F23" i="19"/>
  <c r="F54" i="19" s="1"/>
  <c r="H25" i="19"/>
  <c r="N19" i="19"/>
  <c r="N20" i="19" s="1"/>
  <c r="G23" i="19"/>
  <c r="T25" i="19"/>
  <c r="O19" i="19"/>
  <c r="O20" i="19" s="1"/>
  <c r="H23" i="19"/>
  <c r="D23" i="29"/>
  <c r="D48" i="29"/>
  <c r="D18" i="29"/>
  <c r="F18" i="26"/>
  <c r="S25" i="19"/>
  <c r="S23" i="19"/>
  <c r="AA19" i="19"/>
  <c r="AA20" i="19" s="1"/>
  <c r="K19" i="19"/>
  <c r="I50" i="19" s="1"/>
  <c r="G19" i="19"/>
  <c r="N23" i="19"/>
  <c r="F19" i="19"/>
  <c r="F20" i="19" s="1"/>
  <c r="F51" i="19" s="1"/>
  <c r="M25" i="19"/>
  <c r="AC23" i="19"/>
  <c r="U19" i="19"/>
  <c r="U20" i="19" s="1"/>
  <c r="L25" i="19"/>
  <c r="AA25" i="19"/>
  <c r="J25" i="19"/>
  <c r="Z23" i="19"/>
  <c r="R19" i="19"/>
  <c r="R20" i="19" s="1"/>
  <c r="Y25" i="19"/>
  <c r="Q19" i="19"/>
  <c r="Q20" i="19" s="1"/>
  <c r="R25" i="19"/>
  <c r="R23" i="19"/>
  <c r="Z19" i="19"/>
  <c r="Z20" i="19" s="1"/>
  <c r="J19" i="19"/>
  <c r="J20" i="19" s="1"/>
  <c r="P25" i="19"/>
  <c r="P23" i="19"/>
  <c r="H22" i="19"/>
  <c r="X19" i="19"/>
  <c r="X20" i="19" s="1"/>
  <c r="H19" i="19"/>
  <c r="H20" i="19" s="1"/>
  <c r="G26" i="19"/>
  <c r="Z25" i="19"/>
  <c r="J23" i="19"/>
  <c r="I23" i="19"/>
  <c r="Q25" i="19"/>
  <c r="Q23" i="19"/>
  <c r="Y19" i="19"/>
  <c r="Y20" i="19" s="1"/>
  <c r="I19" i="19"/>
  <c r="I20" i="19" s="1"/>
  <c r="O25" i="19"/>
  <c r="O23" i="19"/>
  <c r="W19" i="19"/>
  <c r="W20" i="19" s="1"/>
  <c r="N25" i="19"/>
  <c r="V19" i="19"/>
  <c r="V20" i="19" s="1"/>
  <c r="AC25" i="19"/>
  <c r="M23" i="19"/>
  <c r="AB25" i="19"/>
  <c r="AB23" i="19"/>
  <c r="L23" i="19"/>
  <c r="T19" i="19"/>
  <c r="T20" i="19" s="1"/>
  <c r="K25" i="19"/>
  <c r="AA23" i="19"/>
  <c r="K23" i="19"/>
  <c r="I54" i="19" s="1"/>
  <c r="S19" i="19"/>
  <c r="S20" i="19" s="1"/>
  <c r="Q26" i="19"/>
  <c r="I25" i="19"/>
  <c r="Y23" i="19"/>
  <c r="W23" i="19"/>
  <c r="X25" i="19"/>
  <c r="E18" i="26"/>
  <c r="D23" i="26"/>
  <c r="D29" i="26"/>
  <c r="C57" i="26"/>
  <c r="D57" i="26"/>
  <c r="U18" i="26"/>
  <c r="U23" i="26"/>
  <c r="T23" i="26"/>
  <c r="T29" i="26"/>
  <c r="D18" i="26"/>
  <c r="N29" i="26"/>
  <c r="J46" i="62"/>
  <c r="G46" i="62"/>
  <c r="C47" i="51"/>
  <c r="C45" i="49"/>
  <c r="D45" i="49" s="1"/>
  <c r="C71" i="49"/>
  <c r="D71" i="49" s="1"/>
  <c r="L30" i="49"/>
  <c r="N30" i="49" s="1"/>
  <c r="C66" i="49"/>
  <c r="D66" i="49" s="1"/>
  <c r="C13" i="49"/>
  <c r="E23" i="29"/>
  <c r="F23" i="29"/>
  <c r="P23" i="29"/>
  <c r="Q23" i="29"/>
  <c r="C48" i="29"/>
  <c r="H37" i="27"/>
  <c r="H43" i="27" s="1"/>
  <c r="H45" i="27" s="1"/>
  <c r="R28" i="27"/>
  <c r="R18" i="26"/>
  <c r="R29" i="26"/>
  <c r="G18" i="26"/>
  <c r="H18" i="26"/>
  <c r="I18" i="26"/>
  <c r="J18" i="26"/>
  <c r="H23" i="26"/>
  <c r="K18" i="26"/>
  <c r="F29" i="26"/>
  <c r="J23" i="26"/>
  <c r="N18" i="26"/>
  <c r="L23" i="26"/>
  <c r="V30" i="24"/>
  <c r="AG43" i="21"/>
  <c r="AG49" i="21" s="1"/>
  <c r="AG51" i="21" s="1"/>
  <c r="DO38" i="21"/>
  <c r="AQ47" i="21"/>
  <c r="AF43" i="21"/>
  <c r="AQ38" i="21"/>
  <c r="EE43" i="21"/>
  <c r="EE49" i="21" s="1"/>
  <c r="EE51" i="21" s="1"/>
  <c r="EZ40" i="21"/>
  <c r="D88" i="21" s="1"/>
  <c r="DO34" i="21"/>
  <c r="EZ67" i="21"/>
  <c r="EA34" i="21"/>
  <c r="DP43" i="21"/>
  <c r="EZ46" i="21"/>
  <c r="CA38" i="21"/>
  <c r="BP43" i="21"/>
  <c r="DD49" i="21"/>
  <c r="BO34" i="21"/>
  <c r="BD43" i="21"/>
  <c r="BC34" i="21"/>
  <c r="AR43" i="21"/>
  <c r="EZ35" i="21"/>
  <c r="D87" i="21" s="1"/>
  <c r="CA34" i="21"/>
  <c r="EZ72" i="21"/>
  <c r="EZ18" i="21"/>
  <c r="D83" i="21" s="1"/>
  <c r="EY38" i="21"/>
  <c r="EZ32" i="21"/>
  <c r="D85" i="21" s="1"/>
  <c r="EZ21" i="21"/>
  <c r="EY34" i="21"/>
  <c r="AH43" i="21"/>
  <c r="AH49" i="21" s="1"/>
  <c r="AH51" i="21" s="1"/>
  <c r="AX43" i="21"/>
  <c r="AX49" i="21" s="1"/>
  <c r="AX51" i="21" s="1"/>
  <c r="BN43" i="21"/>
  <c r="BN49" i="21" s="1"/>
  <c r="BN51" i="21" s="1"/>
  <c r="EA47" i="21"/>
  <c r="EA38" i="21"/>
  <c r="BC47" i="21"/>
  <c r="EZ17" i="21"/>
  <c r="BC38" i="21"/>
  <c r="EZ71" i="21"/>
  <c r="EZ45" i="21"/>
  <c r="EZ62" i="21"/>
  <c r="EM34" i="21"/>
  <c r="EB43" i="21"/>
  <c r="ES43" i="21"/>
  <c r="ES49" i="21" s="1"/>
  <c r="ES51" i="21" s="1"/>
  <c r="EZ36" i="21"/>
  <c r="C5" i="20"/>
  <c r="C5" i="21" s="1"/>
  <c r="EZ69" i="20"/>
  <c r="EZ40" i="20"/>
  <c r="D90" i="20" s="1"/>
  <c r="EZ32" i="20"/>
  <c r="D87" i="20" s="1"/>
  <c r="AE38" i="20"/>
  <c r="D43" i="20"/>
  <c r="F22" i="19" s="1"/>
  <c r="CB43" i="20"/>
  <c r="DC34" i="20"/>
  <c r="EZ21" i="20"/>
  <c r="EZ35" i="20"/>
  <c r="D89" i="20" s="1"/>
  <c r="BC47" i="20"/>
  <c r="DP43" i="20"/>
  <c r="EA34" i="20"/>
  <c r="DR43" i="20"/>
  <c r="DR49" i="20" s="1"/>
  <c r="DR51" i="20" s="1"/>
  <c r="DD43" i="20"/>
  <c r="DO47" i="20"/>
  <c r="EZ33" i="20"/>
  <c r="D88" i="20" s="1"/>
  <c r="AX43" i="20"/>
  <c r="AX49" i="20" s="1"/>
  <c r="AX51" i="20" s="1"/>
  <c r="CL43" i="20"/>
  <c r="CL49" i="20" s="1"/>
  <c r="CL51" i="20" s="1"/>
  <c r="DB43" i="20"/>
  <c r="DB49" i="20" s="1"/>
  <c r="DB51" i="20" s="1"/>
  <c r="R26" i="19" s="1"/>
  <c r="AH43" i="20"/>
  <c r="AH49" i="20" s="1"/>
  <c r="AH51" i="20" s="1"/>
  <c r="DO34" i="20"/>
  <c r="AE47" i="20"/>
  <c r="D93" i="20"/>
  <c r="AF43" i="20"/>
  <c r="AQ34" i="20"/>
  <c r="R43" i="20"/>
  <c r="R49" i="20" s="1"/>
  <c r="R51" i="20" s="1"/>
  <c r="DW43" i="20"/>
  <c r="DW49" i="20" s="1"/>
  <c r="DW51" i="20" s="1"/>
  <c r="EZ20" i="20"/>
  <c r="DG43" i="20"/>
  <c r="DG49" i="20" s="1"/>
  <c r="DG51" i="20" s="1"/>
  <c r="DX43" i="20"/>
  <c r="DX49" i="20" s="1"/>
  <c r="DX51" i="20" s="1"/>
  <c r="AE34" i="20"/>
  <c r="BC34" i="20"/>
  <c r="CQ43" i="20"/>
  <c r="CQ49" i="20" s="1"/>
  <c r="CQ51" i="20" s="1"/>
  <c r="L26" i="19" s="1"/>
  <c r="DH43" i="20"/>
  <c r="DH49" i="20" s="1"/>
  <c r="DH51" i="20" s="1"/>
  <c r="EA38" i="20"/>
  <c r="E43" i="20"/>
  <c r="E49" i="20" s="1"/>
  <c r="E51" i="20" s="1"/>
  <c r="DC47" i="20"/>
  <c r="EZ22" i="20"/>
  <c r="E74" i="18"/>
  <c r="E75" i="18" s="1"/>
  <c r="C74" i="18"/>
  <c r="C75" i="18" s="1"/>
  <c r="G64" i="18"/>
  <c r="L118" i="17"/>
  <c r="K124" i="17"/>
  <c r="K149" i="16"/>
  <c r="H15" i="14"/>
  <c r="M15" i="14" s="1"/>
  <c r="H66" i="14"/>
  <c r="M66" i="14" s="1"/>
  <c r="J25" i="14"/>
  <c r="M43" i="14"/>
  <c r="M17" i="14"/>
  <c r="K64" i="14"/>
  <c r="O64" i="14" s="1"/>
  <c r="M16" i="14"/>
  <c r="H33" i="14"/>
  <c r="M33" i="14" s="1"/>
  <c r="D25" i="14"/>
  <c r="B35" i="17" l="1"/>
  <c r="B107" i="17"/>
  <c r="B81" i="17"/>
  <c r="B132" i="17"/>
  <c r="B13" i="17"/>
  <c r="B72" i="16"/>
  <c r="B71" i="16" s="1"/>
  <c r="B70" i="16" s="1"/>
  <c r="B69" i="16" s="1"/>
  <c r="B68" i="16" s="1"/>
  <c r="B67" i="16" s="1"/>
  <c r="B66" i="16" s="1"/>
  <c r="B65" i="16" s="1"/>
  <c r="B64" i="16" s="1"/>
  <c r="B63" i="16" s="1"/>
  <c r="B62" i="16" s="1"/>
  <c r="E59" i="16" s="1"/>
  <c r="F59" i="16" s="1"/>
  <c r="G59" i="16" s="1"/>
  <c r="H59" i="16" s="1"/>
  <c r="I59" i="16" s="1"/>
  <c r="J59" i="16" s="1"/>
  <c r="K59" i="16" s="1"/>
  <c r="L59" i="16" s="1"/>
  <c r="M59" i="16" s="1"/>
  <c r="N59" i="16" s="1"/>
  <c r="O59" i="16" s="1"/>
  <c r="P59" i="16" s="1"/>
  <c r="B28" i="17"/>
  <c r="B27" i="17" s="1"/>
  <c r="B26" i="17" s="1"/>
  <c r="B25" i="17" s="1"/>
  <c r="B24" i="17" s="1"/>
  <c r="B23" i="17" s="1"/>
  <c r="B22" i="17" s="1"/>
  <c r="B21" i="17" s="1"/>
  <c r="B20" i="17" s="1"/>
  <c r="B19" i="17" s="1"/>
  <c r="B18" i="17" s="1"/>
  <c r="E15" i="17" s="1"/>
  <c r="F15" i="17" s="1"/>
  <c r="G15" i="17" s="1"/>
  <c r="H15" i="17" s="1"/>
  <c r="I15" i="17" s="1"/>
  <c r="J15" i="17" s="1"/>
  <c r="K15" i="17" s="1"/>
  <c r="L15" i="17" s="1"/>
  <c r="M15" i="17" s="1"/>
  <c r="N15" i="17" s="1"/>
  <c r="O15" i="17" s="1"/>
  <c r="P15" i="17" s="1"/>
  <c r="P24" i="19"/>
  <c r="K22" i="19"/>
  <c r="I53" i="19" s="1"/>
  <c r="K26" i="19"/>
  <c r="I26" i="19"/>
  <c r="J26" i="19"/>
  <c r="P11" i="28"/>
  <c r="O11" i="28" s="1"/>
  <c r="N11" i="28" s="1"/>
  <c r="M11" i="28" s="1"/>
  <c r="L11" i="28" s="1"/>
  <c r="K11" i="28" s="1"/>
  <c r="J11" i="28" s="1"/>
  <c r="I11" i="28" s="1"/>
  <c r="H11" i="28" s="1"/>
  <c r="G11" i="28" s="1"/>
  <c r="F11" i="28" s="1"/>
  <c r="P32" i="28"/>
  <c r="O32" i="28" s="1"/>
  <c r="N32" i="28" s="1"/>
  <c r="M32" i="28" s="1"/>
  <c r="L32" i="28" s="1"/>
  <c r="K32" i="28" s="1"/>
  <c r="J32" i="28" s="1"/>
  <c r="I32" i="28" s="1"/>
  <c r="H32" i="28" s="1"/>
  <c r="G32" i="28" s="1"/>
  <c r="F32" i="28" s="1"/>
  <c r="B86" i="28"/>
  <c r="B85" i="28" s="1"/>
  <c r="B84" i="28" s="1"/>
  <c r="B83" i="28" s="1"/>
  <c r="B82" i="28" s="1"/>
  <c r="B81" i="28" s="1"/>
  <c r="B80" i="28" s="1"/>
  <c r="B79" i="28" s="1"/>
  <c r="B78" i="28" s="1"/>
  <c r="B77" i="28" s="1"/>
  <c r="B76" i="28" s="1"/>
  <c r="F74" i="28" s="1"/>
  <c r="G74" i="28" s="1"/>
  <c r="H74" i="28" s="1"/>
  <c r="I74" i="28" s="1"/>
  <c r="J74" i="28" s="1"/>
  <c r="K74" i="28" s="1"/>
  <c r="L74" i="28" s="1"/>
  <c r="M74" i="28" s="1"/>
  <c r="N74" i="28" s="1"/>
  <c r="O74" i="28" s="1"/>
  <c r="P74" i="28" s="1"/>
  <c r="Q74" i="28" s="1"/>
  <c r="O26" i="19"/>
  <c r="H24" i="19"/>
  <c r="O22" i="19"/>
  <c r="N22" i="19"/>
  <c r="Q22" i="19"/>
  <c r="J24" i="19"/>
  <c r="M24" i="19"/>
  <c r="M22" i="19"/>
  <c r="L22" i="19"/>
  <c r="R22" i="19"/>
  <c r="O24" i="19"/>
  <c r="J22" i="19"/>
  <c r="L24" i="19"/>
  <c r="G24" i="19"/>
  <c r="G55" i="19" s="1"/>
  <c r="K24" i="19"/>
  <c r="I55" i="19" s="1"/>
  <c r="I22" i="19"/>
  <c r="I24" i="19"/>
  <c r="P22" i="19"/>
  <c r="N24" i="19"/>
  <c r="R24" i="19"/>
  <c r="Q24" i="19"/>
  <c r="G22" i="19"/>
  <c r="G53" i="19" s="1"/>
  <c r="O64" i="49"/>
  <c r="C17" i="49"/>
  <c r="K19" i="49" s="1"/>
  <c r="Z26" i="19"/>
  <c r="D58" i="19"/>
  <c r="N54" i="19"/>
  <c r="B33" i="51"/>
  <c r="D86" i="21"/>
  <c r="AC22" i="19"/>
  <c r="T22" i="19"/>
  <c r="B132" i="16"/>
  <c r="B35" i="16"/>
  <c r="B13" i="16"/>
  <c r="EY43" i="21"/>
  <c r="W26" i="19"/>
  <c r="T26" i="19"/>
  <c r="O52" i="49"/>
  <c r="B57" i="16"/>
  <c r="B81" i="16"/>
  <c r="M149" i="16"/>
  <c r="H54" i="19"/>
  <c r="K20" i="19"/>
  <c r="I51" i="19" s="1"/>
  <c r="C42" i="34"/>
  <c r="E53" i="27"/>
  <c r="EN49" i="21"/>
  <c r="EN51" i="21" s="1"/>
  <c r="Y26" i="19"/>
  <c r="DO43" i="21"/>
  <c r="Z24" i="19"/>
  <c r="AB22" i="19"/>
  <c r="X26" i="19"/>
  <c r="S22" i="19"/>
  <c r="M54" i="19"/>
  <c r="W24" i="19"/>
  <c r="W22" i="19"/>
  <c r="U26" i="19"/>
  <c r="D57" i="19"/>
  <c r="V26" i="19"/>
  <c r="AC26" i="19"/>
  <c r="O38" i="49"/>
  <c r="C40" i="34"/>
  <c r="M124" i="16"/>
  <c r="W39" i="24"/>
  <c r="V39" i="24"/>
  <c r="DX51" i="21"/>
  <c r="AA26" i="19" s="1"/>
  <c r="AA24" i="19"/>
  <c r="Y24" i="19"/>
  <c r="X24" i="19"/>
  <c r="AB26" i="19"/>
  <c r="V22" i="19"/>
  <c r="AB24" i="19"/>
  <c r="V24" i="19"/>
  <c r="EZ34" i="21"/>
  <c r="Y22" i="19"/>
  <c r="Z22" i="19"/>
  <c r="AA22" i="19"/>
  <c r="U22" i="19"/>
  <c r="T24" i="19"/>
  <c r="U24" i="19"/>
  <c r="X22" i="19"/>
  <c r="AC24" i="19"/>
  <c r="EZ38" i="20"/>
  <c r="BC43" i="20"/>
  <c r="M124" i="17"/>
  <c r="M149" i="17"/>
  <c r="J50" i="19"/>
  <c r="J51" i="19"/>
  <c r="K16" i="49"/>
  <c r="K15" i="49"/>
  <c r="C12" i="49"/>
  <c r="K14" i="49" s="1"/>
  <c r="H64" i="14"/>
  <c r="M64" i="14" s="1"/>
  <c r="E88" i="14"/>
  <c r="H41" i="14"/>
  <c r="M41" i="14" s="1"/>
  <c r="C88" i="14"/>
  <c r="G88" i="14"/>
  <c r="I88" i="14"/>
  <c r="H14" i="14"/>
  <c r="M14" i="14" s="1"/>
  <c r="H25" i="14"/>
  <c r="M25" i="14" s="1"/>
  <c r="F88" i="14"/>
  <c r="L88" i="14"/>
  <c r="H98" i="14"/>
  <c r="H94" i="14"/>
  <c r="C6" i="29"/>
  <c r="C6" i="24"/>
  <c r="C7" i="19"/>
  <c r="C6" i="27"/>
  <c r="M13" i="2"/>
  <c r="C6" i="26"/>
  <c r="C6" i="21"/>
  <c r="C7" i="26"/>
  <c r="C7" i="20"/>
  <c r="C8" i="19"/>
  <c r="C7" i="24"/>
  <c r="B66" i="28"/>
  <c r="B65" i="28" s="1"/>
  <c r="B64" i="28" s="1"/>
  <c r="B63" i="28" s="1"/>
  <c r="B62" i="28" s="1"/>
  <c r="B61" i="28" s="1"/>
  <c r="B60" i="28" s="1"/>
  <c r="B59" i="28" s="1"/>
  <c r="B58" i="28" s="1"/>
  <c r="B57" i="28" s="1"/>
  <c r="B56" i="28" s="1"/>
  <c r="F54" i="28" s="1"/>
  <c r="G54" i="28" s="1"/>
  <c r="H54" i="28" s="1"/>
  <c r="I54" i="28" s="1"/>
  <c r="J54" i="28" s="1"/>
  <c r="K54" i="28" s="1"/>
  <c r="L54" i="28" s="1"/>
  <c r="M54" i="28" s="1"/>
  <c r="N54" i="28" s="1"/>
  <c r="O54" i="28" s="1"/>
  <c r="P54" i="28" s="1"/>
  <c r="Q54" i="28" s="1"/>
  <c r="C7" i="27"/>
  <c r="B151" i="28"/>
  <c r="B150" i="28" s="1"/>
  <c r="B149" i="28" s="1"/>
  <c r="B148" i="28" s="1"/>
  <c r="B147" i="28" s="1"/>
  <c r="B146" i="28" s="1"/>
  <c r="B145" i="28" s="1"/>
  <c r="B144" i="28" s="1"/>
  <c r="B143" i="28" s="1"/>
  <c r="B142" i="28" s="1"/>
  <c r="B141" i="28" s="1"/>
  <c r="F138" i="28" s="1"/>
  <c r="G138" i="28" s="1"/>
  <c r="H138" i="28" s="1"/>
  <c r="I138" i="28" s="1"/>
  <c r="J138" i="28" s="1"/>
  <c r="K138" i="28" s="1"/>
  <c r="L138" i="28" s="1"/>
  <c r="M138" i="28" s="1"/>
  <c r="N138" i="28" s="1"/>
  <c r="O138" i="28" s="1"/>
  <c r="P138" i="28" s="1"/>
  <c r="Q138" i="28" s="1"/>
  <c r="B130" i="28"/>
  <c r="B129" i="28" s="1"/>
  <c r="B128" i="28" s="1"/>
  <c r="B127" i="28" s="1"/>
  <c r="B126" i="28" s="1"/>
  <c r="B125" i="28" s="1"/>
  <c r="B124" i="28" s="1"/>
  <c r="B123" i="28" s="1"/>
  <c r="B122" i="28" s="1"/>
  <c r="B121" i="28" s="1"/>
  <c r="B120" i="28" s="1"/>
  <c r="F117" i="28" s="1"/>
  <c r="G117" i="28" s="1"/>
  <c r="H117" i="28" s="1"/>
  <c r="I117" i="28" s="1"/>
  <c r="J117" i="28" s="1"/>
  <c r="K117" i="28" s="1"/>
  <c r="L117" i="28" s="1"/>
  <c r="M117" i="28" s="1"/>
  <c r="N117" i="28" s="1"/>
  <c r="O117" i="28" s="1"/>
  <c r="P117" i="28" s="1"/>
  <c r="Q117" i="28" s="1"/>
  <c r="C7" i="21"/>
  <c r="B109" i="28"/>
  <c r="B108" i="28" s="1"/>
  <c r="B107" i="28" s="1"/>
  <c r="B106" i="28" s="1"/>
  <c r="B105" i="28" s="1"/>
  <c r="B104" i="28" s="1"/>
  <c r="B103" i="28" s="1"/>
  <c r="B102" i="28" s="1"/>
  <c r="B101" i="28" s="1"/>
  <c r="B100" i="28" s="1"/>
  <c r="B99" i="28" s="1"/>
  <c r="F96" i="28" s="1"/>
  <c r="G96" i="28" s="1"/>
  <c r="H96" i="28" s="1"/>
  <c r="I96" i="28" s="1"/>
  <c r="J96" i="28" s="1"/>
  <c r="K96" i="28" s="1"/>
  <c r="L96" i="28" s="1"/>
  <c r="M96" i="28" s="1"/>
  <c r="N96" i="28" s="1"/>
  <c r="O96" i="28" s="1"/>
  <c r="P96" i="28" s="1"/>
  <c r="Q96" i="28" s="1"/>
  <c r="D6" i="30"/>
  <c r="P11" i="25"/>
  <c r="O11" i="25" s="1"/>
  <c r="N11" i="25" s="1"/>
  <c r="M11" i="25" s="1"/>
  <c r="L11" i="25" s="1"/>
  <c r="K11" i="25" s="1"/>
  <c r="J11" i="25" s="1"/>
  <c r="I11" i="25" s="1"/>
  <c r="H11" i="25" s="1"/>
  <c r="G11" i="25" s="1"/>
  <c r="F11" i="25" s="1"/>
  <c r="P54" i="25"/>
  <c r="O54" i="25" s="1"/>
  <c r="N54" i="25" s="1"/>
  <c r="M54" i="25" s="1"/>
  <c r="L54" i="25" s="1"/>
  <c r="K54" i="25" s="1"/>
  <c r="J54" i="25" s="1"/>
  <c r="I54" i="25" s="1"/>
  <c r="H54" i="25" s="1"/>
  <c r="G54" i="25" s="1"/>
  <c r="F54" i="25" s="1"/>
  <c r="B147" i="17"/>
  <c r="B146" i="17" s="1"/>
  <c r="B145" i="17" s="1"/>
  <c r="B144" i="17" s="1"/>
  <c r="B143" i="17" s="1"/>
  <c r="B142" i="17" s="1"/>
  <c r="B141" i="17" s="1"/>
  <c r="B140" i="17" s="1"/>
  <c r="B139" i="17" s="1"/>
  <c r="B138" i="17" s="1"/>
  <c r="B137" i="17" s="1"/>
  <c r="B28" i="16"/>
  <c r="B27" i="16" s="1"/>
  <c r="B26" i="16" s="1"/>
  <c r="B25" i="16" s="1"/>
  <c r="B24" i="16" s="1"/>
  <c r="B23" i="16" s="1"/>
  <c r="B22" i="16" s="1"/>
  <c r="B21" i="16" s="1"/>
  <c r="B20" i="16" s="1"/>
  <c r="B19" i="16" s="1"/>
  <c r="B18" i="16" s="1"/>
  <c r="E15" i="16" s="1"/>
  <c r="F15" i="16" s="1"/>
  <c r="G15" i="16" s="1"/>
  <c r="H15" i="16" s="1"/>
  <c r="I15" i="16" s="1"/>
  <c r="J15" i="16" s="1"/>
  <c r="K15" i="16" s="1"/>
  <c r="L15" i="16" s="1"/>
  <c r="M15" i="16" s="1"/>
  <c r="N15" i="16" s="1"/>
  <c r="O15" i="16" s="1"/>
  <c r="P15" i="16" s="1"/>
  <c r="B50" i="16"/>
  <c r="B49" i="16" s="1"/>
  <c r="B48" i="16" s="1"/>
  <c r="B47" i="16" s="1"/>
  <c r="B46" i="16" s="1"/>
  <c r="B45" i="16" s="1"/>
  <c r="B44" i="16" s="1"/>
  <c r="B43" i="16" s="1"/>
  <c r="B42" i="16" s="1"/>
  <c r="B41" i="16" s="1"/>
  <c r="B40" i="16" s="1"/>
  <c r="E37" i="16" s="1"/>
  <c r="F37" i="16" s="1"/>
  <c r="G37" i="16" s="1"/>
  <c r="H37" i="16" s="1"/>
  <c r="I37" i="16" s="1"/>
  <c r="J37" i="16" s="1"/>
  <c r="K37" i="16" s="1"/>
  <c r="L37" i="16" s="1"/>
  <c r="M37" i="16" s="1"/>
  <c r="N37" i="16" s="1"/>
  <c r="O37" i="16" s="1"/>
  <c r="P37" i="16" s="1"/>
  <c r="B96" i="16"/>
  <c r="B95" i="16" s="1"/>
  <c r="B94" i="16" s="1"/>
  <c r="B93" i="16" s="1"/>
  <c r="B92" i="16" s="1"/>
  <c r="B91" i="16" s="1"/>
  <c r="B90" i="16" s="1"/>
  <c r="B89" i="16" s="1"/>
  <c r="B88" i="16" s="1"/>
  <c r="B87" i="16" s="1"/>
  <c r="B86" i="16" s="1"/>
  <c r="E83" i="16" s="1"/>
  <c r="F83" i="16" s="1"/>
  <c r="G83" i="16" s="1"/>
  <c r="H83" i="16" s="1"/>
  <c r="I83" i="16" s="1"/>
  <c r="J83" i="16" s="1"/>
  <c r="K83" i="16" s="1"/>
  <c r="L83" i="16" s="1"/>
  <c r="M83" i="16" s="1"/>
  <c r="N83" i="16" s="1"/>
  <c r="O83" i="16" s="1"/>
  <c r="P83" i="16" s="1"/>
  <c r="B122" i="16"/>
  <c r="B121" i="16" s="1"/>
  <c r="B120" i="16" s="1"/>
  <c r="B119" i="16" s="1"/>
  <c r="B118" i="16" s="1"/>
  <c r="B117" i="16" s="1"/>
  <c r="B116" i="16" s="1"/>
  <c r="B115" i="16" s="1"/>
  <c r="B114" i="16" s="1"/>
  <c r="B113" i="16" s="1"/>
  <c r="B112" i="16" s="1"/>
  <c r="B147" i="16"/>
  <c r="B146" i="16" s="1"/>
  <c r="B145" i="16" s="1"/>
  <c r="B144" i="16" s="1"/>
  <c r="B143" i="16" s="1"/>
  <c r="B142" i="16" s="1"/>
  <c r="B141" i="16" s="1"/>
  <c r="B140" i="16" s="1"/>
  <c r="B139" i="16" s="1"/>
  <c r="B138" i="16" s="1"/>
  <c r="B137" i="16" s="1"/>
  <c r="B72" i="17"/>
  <c r="B71" i="17" s="1"/>
  <c r="B70" i="17" s="1"/>
  <c r="B69" i="17" s="1"/>
  <c r="B68" i="17" s="1"/>
  <c r="B67" i="17" s="1"/>
  <c r="B66" i="17" s="1"/>
  <c r="B65" i="17" s="1"/>
  <c r="B64" i="17" s="1"/>
  <c r="B63" i="17" s="1"/>
  <c r="B62" i="17" s="1"/>
  <c r="E59" i="17" s="1"/>
  <c r="F59" i="17" s="1"/>
  <c r="G59" i="17" s="1"/>
  <c r="H59" i="17" s="1"/>
  <c r="I59" i="17" s="1"/>
  <c r="J59" i="17" s="1"/>
  <c r="K59" i="17" s="1"/>
  <c r="L59" i="17" s="1"/>
  <c r="M59" i="17" s="1"/>
  <c r="N59" i="17" s="1"/>
  <c r="O59" i="17" s="1"/>
  <c r="P59" i="17" s="1"/>
  <c r="B96" i="17"/>
  <c r="B95" i="17" s="1"/>
  <c r="B94" i="17" s="1"/>
  <c r="B93" i="17" s="1"/>
  <c r="B92" i="17" s="1"/>
  <c r="B91" i="17" s="1"/>
  <c r="B90" i="17" s="1"/>
  <c r="B89" i="17" s="1"/>
  <c r="B88" i="17" s="1"/>
  <c r="B87" i="17" s="1"/>
  <c r="B86" i="17" s="1"/>
  <c r="E83" i="17" s="1"/>
  <c r="F83" i="17" s="1"/>
  <c r="G83" i="17" s="1"/>
  <c r="H83" i="17" s="1"/>
  <c r="I83" i="17" s="1"/>
  <c r="J83" i="17" s="1"/>
  <c r="K83" i="17" s="1"/>
  <c r="L83" i="17" s="1"/>
  <c r="M83" i="17" s="1"/>
  <c r="N83" i="17" s="1"/>
  <c r="O83" i="17" s="1"/>
  <c r="P83" i="17" s="1"/>
  <c r="B50" i="17"/>
  <c r="B49" i="17" s="1"/>
  <c r="B48" i="17" s="1"/>
  <c r="B47" i="17" s="1"/>
  <c r="B46" i="17" s="1"/>
  <c r="B45" i="17" s="1"/>
  <c r="B44" i="17" s="1"/>
  <c r="B43" i="17" s="1"/>
  <c r="B42" i="17" s="1"/>
  <c r="B41" i="17" s="1"/>
  <c r="B40" i="17" s="1"/>
  <c r="E37" i="17" s="1"/>
  <c r="F37" i="17" s="1"/>
  <c r="G37" i="17" s="1"/>
  <c r="H37" i="17" s="1"/>
  <c r="I37" i="17" s="1"/>
  <c r="J37" i="17" s="1"/>
  <c r="K37" i="17" s="1"/>
  <c r="L37" i="17" s="1"/>
  <c r="M37" i="17" s="1"/>
  <c r="N37" i="17" s="1"/>
  <c r="O37" i="17" s="1"/>
  <c r="P37" i="17" s="1"/>
  <c r="B122" i="17"/>
  <c r="B121" i="17" s="1"/>
  <c r="B120" i="17" s="1"/>
  <c r="B119" i="17" s="1"/>
  <c r="B118" i="17" s="1"/>
  <c r="B117" i="17" s="1"/>
  <c r="B116" i="17" s="1"/>
  <c r="B115" i="17" s="1"/>
  <c r="B114" i="17" s="1"/>
  <c r="B113" i="17" s="1"/>
  <c r="B112" i="17" s="1"/>
  <c r="G74" i="18"/>
  <c r="L137" i="17"/>
  <c r="L149" i="17" s="1"/>
  <c r="L139" i="16"/>
  <c r="L149" i="16" s="1"/>
  <c r="K54" i="19"/>
  <c r="G50" i="19"/>
  <c r="G20" i="19"/>
  <c r="G51" i="19" s="1"/>
  <c r="K50" i="19"/>
  <c r="L54" i="19"/>
  <c r="H51" i="19"/>
  <c r="L50" i="19"/>
  <c r="B47" i="51"/>
  <c r="B50" i="51" s="1"/>
  <c r="C50" i="51"/>
  <c r="C52" i="51" s="1"/>
  <c r="R37" i="27"/>
  <c r="D45" i="27"/>
  <c r="D53" i="27" s="1"/>
  <c r="R43" i="27"/>
  <c r="D47" i="24"/>
  <c r="V47" i="24" s="1"/>
  <c r="V45" i="24"/>
  <c r="W45" i="24"/>
  <c r="E47" i="24"/>
  <c r="W47" i="24" s="1"/>
  <c r="AR49" i="21"/>
  <c r="BC43" i="21"/>
  <c r="BO43" i="21"/>
  <c r="BD49" i="21"/>
  <c r="DO49" i="21"/>
  <c r="DD51" i="21"/>
  <c r="DO51" i="21" s="1"/>
  <c r="EM43" i="21"/>
  <c r="EB49" i="21"/>
  <c r="BP49" i="21"/>
  <c r="CA43" i="21"/>
  <c r="EZ38" i="21"/>
  <c r="DP49" i="21"/>
  <c r="EA43" i="21"/>
  <c r="AF49" i="21"/>
  <c r="AQ43" i="21"/>
  <c r="EZ47" i="21"/>
  <c r="DC43" i="20"/>
  <c r="CB49" i="20"/>
  <c r="DO43" i="20"/>
  <c r="DD49" i="20"/>
  <c r="D86" i="20"/>
  <c r="AE43" i="20"/>
  <c r="D49" i="20"/>
  <c r="AF49" i="20"/>
  <c r="AQ43" i="20"/>
  <c r="DP49" i="20"/>
  <c r="EA43" i="20"/>
  <c r="BC49" i="20"/>
  <c r="BC51" i="20" s="1"/>
  <c r="AR51" i="20"/>
  <c r="EZ47" i="20"/>
  <c r="EZ34" i="20"/>
  <c r="DX76" i="20" a="1"/>
  <c r="DX76" i="20" s="1"/>
  <c r="DM76" i="20" a="1"/>
  <c r="DM76" i="20" s="1"/>
  <c r="DE76" i="20" a="1"/>
  <c r="DE76" i="20" s="1"/>
  <c r="CQ76" i="20" a="1"/>
  <c r="CQ76" i="20" s="1"/>
  <c r="BA76" i="20" a="1"/>
  <c r="BA76" i="20" s="1"/>
  <c r="AP76" i="20" a="1"/>
  <c r="AP76" i="20" s="1"/>
  <c r="AH76" i="20" a="1"/>
  <c r="AH76" i="20" s="1"/>
  <c r="T76" i="20" a="1"/>
  <c r="T76" i="20" s="1"/>
  <c r="DW76" i="20" a="1"/>
  <c r="DW76" i="20" s="1"/>
  <c r="DL76" i="20" a="1"/>
  <c r="DL76" i="20" s="1"/>
  <c r="DD76" i="20" a="1"/>
  <c r="DD76" i="20" s="1"/>
  <c r="CN76" i="20" a="1"/>
  <c r="CN76" i="20" s="1"/>
  <c r="AZ76" i="20" a="1"/>
  <c r="AZ76" i="20" s="1"/>
  <c r="AO76" i="20" a="1"/>
  <c r="AO76" i="20" s="1"/>
  <c r="AG76" i="20" a="1"/>
  <c r="AG76" i="20" s="1"/>
  <c r="S76" i="20" a="1"/>
  <c r="S76" i="20" s="1"/>
  <c r="DQ76" i="20" a="1"/>
  <c r="DQ76" i="20" s="1"/>
  <c r="DH76" i="20" a="1"/>
  <c r="DH76" i="20" s="1"/>
  <c r="CU76" i="20" a="1"/>
  <c r="CU76" i="20" s="1"/>
  <c r="CF76" i="20" a="1"/>
  <c r="CF76" i="20" s="1"/>
  <c r="AT76" i="20" a="1"/>
  <c r="AT76" i="20" s="1"/>
  <c r="AK76" i="20" a="1"/>
  <c r="AK76" i="20" s="1"/>
  <c r="Z76" i="20" a="1"/>
  <c r="Z76" i="20" s="1"/>
  <c r="J76" i="20" a="1"/>
  <c r="J76" i="20" s="1"/>
  <c r="H76" i="20" a="1"/>
  <c r="H76" i="20" s="1"/>
  <c r="DZ76" i="20" a="1"/>
  <c r="DZ76" i="20" s="1"/>
  <c r="DP76" i="20" a="1"/>
  <c r="DP76" i="20" s="1"/>
  <c r="DG76" i="20" a="1"/>
  <c r="DG76" i="20" s="1"/>
  <c r="CS76" i="20" a="1"/>
  <c r="CS76" i="20" s="1"/>
  <c r="CB76" i="20" a="1"/>
  <c r="CB76" i="20" s="1"/>
  <c r="AS76" i="20" a="1"/>
  <c r="AS76" i="20" s="1"/>
  <c r="AJ76" i="20" a="1"/>
  <c r="AJ76" i="20" s="1"/>
  <c r="W76" i="20" a="1"/>
  <c r="W76" i="20" s="1"/>
  <c r="CR76" i="20" a="1"/>
  <c r="CR76" i="20" s="1"/>
  <c r="AM76" i="20" a="1"/>
  <c r="AM76" i="20" s="1"/>
  <c r="K76" i="20" a="1"/>
  <c r="K76" i="20" s="1"/>
  <c r="CM76" i="20" a="1"/>
  <c r="CM76" i="20" s="1"/>
  <c r="DN76" i="20" a="1"/>
  <c r="DN76" i="20" s="1"/>
  <c r="CI76" i="20" a="1"/>
  <c r="CI76" i="20" s="1"/>
  <c r="AL76" i="20" a="1"/>
  <c r="AL76" i="20" s="1"/>
  <c r="DK76" i="20" a="1"/>
  <c r="DK76" i="20" s="1"/>
  <c r="D76" i="20" a="1"/>
  <c r="D76" i="20" s="1"/>
  <c r="DJ76" i="20" a="1"/>
  <c r="DJ76" i="20" s="1"/>
  <c r="CH76" i="20" a="1"/>
  <c r="CH76" i="20" s="1"/>
  <c r="DI76" i="20" a="1"/>
  <c r="DI76" i="20" s="1"/>
  <c r="AI76" i="20" a="1"/>
  <c r="AI76" i="20" s="1"/>
  <c r="AF76" i="20" a="1"/>
  <c r="AF76" i="20" s="1"/>
  <c r="BB76" i="20" a="1"/>
  <c r="BB76" i="20" s="1"/>
  <c r="AB76" i="20" a="1"/>
  <c r="AB76" i="20" s="1"/>
  <c r="AY76" i="20" a="1"/>
  <c r="AY76" i="20" s="1"/>
  <c r="DF76" i="20" a="1"/>
  <c r="DF76" i="20" s="1"/>
  <c r="AX76" i="20" a="1"/>
  <c r="AX76" i="20" s="1"/>
  <c r="AA76" i="20" a="1"/>
  <c r="AA76" i="20" s="1"/>
  <c r="CZ76" i="20" a="1"/>
  <c r="CZ76" i="20" s="1"/>
  <c r="DY76" i="20" a="1"/>
  <c r="DY76" i="20" s="1"/>
  <c r="CY76" i="20" a="1"/>
  <c r="CY76" i="20" s="1"/>
  <c r="AW76" i="20" a="1"/>
  <c r="AW76" i="20" s="1"/>
  <c r="DV76" i="20" a="1"/>
  <c r="DV76" i="20" s="1"/>
  <c r="U76" i="20" a="1"/>
  <c r="U76" i="20" s="1"/>
  <c r="DR76" i="20" a="1"/>
  <c r="DR76" i="20" s="1"/>
  <c r="CX76" i="20" a="1"/>
  <c r="CX76" i="20" s="1"/>
  <c r="P76" i="20" a="1"/>
  <c r="P76" i="20" s="1"/>
  <c r="O76" i="20" a="1"/>
  <c r="O76" i="20" s="1"/>
  <c r="AN76" i="20" a="1"/>
  <c r="AN76" i="20" s="1"/>
  <c r="AR76" i="20" a="1"/>
  <c r="AR76" i="20" s="1"/>
  <c r="DU76" i="20" a="1"/>
  <c r="DU76" i="20" s="1"/>
  <c r="D23" i="19"/>
  <c r="G54" i="19"/>
  <c r="F53" i="19"/>
  <c r="F50" i="19"/>
  <c r="D19" i="19"/>
  <c r="L51" i="19"/>
  <c r="D25" i="19"/>
  <c r="H50" i="19"/>
  <c r="K51" i="19"/>
  <c r="J54" i="19"/>
  <c r="L124" i="17"/>
  <c r="L124" i="16"/>
  <c r="O25" i="14"/>
  <c r="D88" i="14"/>
  <c r="K88" i="14"/>
  <c r="K53" i="19" l="1"/>
  <c r="J53" i="19"/>
  <c r="J55" i="19"/>
  <c r="L55" i="19"/>
  <c r="K55" i="19"/>
  <c r="L53" i="19"/>
  <c r="H55" i="19"/>
  <c r="K18" i="49"/>
  <c r="H53" i="19"/>
  <c r="F24" i="19"/>
  <c r="F55" i="19" s="1"/>
  <c r="B52" i="51"/>
  <c r="EY49" i="21"/>
  <c r="EY51" i="21" s="1"/>
  <c r="S24" i="19"/>
  <c r="D22" i="19"/>
  <c r="D56" i="24"/>
  <c r="M53" i="19"/>
  <c r="N53" i="19"/>
  <c r="D20" i="19"/>
  <c r="C21" i="36" s="1"/>
  <c r="K13" i="49"/>
  <c r="H88" i="14"/>
  <c r="C4" i="20"/>
  <c r="C4" i="21"/>
  <c r="C4" i="24"/>
  <c r="A1" i="21"/>
  <c r="C4" i="29"/>
  <c r="C4" i="27"/>
  <c r="C4" i="36"/>
  <c r="C4" i="26"/>
  <c r="C4" i="23"/>
  <c r="D51" i="19"/>
  <c r="C16" i="36"/>
  <c r="R45" i="27"/>
  <c r="DP51" i="21"/>
  <c r="EA51" i="21" s="1"/>
  <c r="EA49" i="21"/>
  <c r="BP51" i="21"/>
  <c r="CA51" i="21" s="1"/>
  <c r="CA49" i="21"/>
  <c r="EM49" i="21"/>
  <c r="EB51" i="21"/>
  <c r="EM51" i="21" s="1"/>
  <c r="ET76" i="21" a="1"/>
  <c r="ET76" i="21" s="1"/>
  <c r="EI76" i="21" a="1"/>
  <c r="EI76" i="21" s="1"/>
  <c r="DZ76" i="21" a="1"/>
  <c r="DZ76" i="21" s="1"/>
  <c r="DP76" i="21" a="1"/>
  <c r="DP76" i="21" s="1"/>
  <c r="DG76" i="21" a="1"/>
  <c r="DG76" i="21" s="1"/>
  <c r="BV76" i="21" a="1"/>
  <c r="BV76" i="21" s="1"/>
  <c r="BK76" i="21" a="1"/>
  <c r="BK76" i="21" s="1"/>
  <c r="BB76" i="21" a="1"/>
  <c r="BB76" i="21" s="1"/>
  <c r="AR76" i="21" a="1"/>
  <c r="AR76" i="21" s="1"/>
  <c r="AI76" i="21" a="1"/>
  <c r="AI76" i="21" s="1"/>
  <c r="ES76" i="21" a="1"/>
  <c r="ES76" i="21" s="1"/>
  <c r="EH76" i="21" a="1"/>
  <c r="EH76" i="21" s="1"/>
  <c r="DY76" i="21" a="1"/>
  <c r="DY76" i="21" s="1"/>
  <c r="DN76" i="21" a="1"/>
  <c r="DN76" i="21" s="1"/>
  <c r="DF76" i="21" a="1"/>
  <c r="DF76" i="21" s="1"/>
  <c r="BU76" i="21" a="1"/>
  <c r="BU76" i="21" s="1"/>
  <c r="BJ76" i="21" a="1"/>
  <c r="BJ76" i="21" s="1"/>
  <c r="EP76" i="21" a="1"/>
  <c r="EP76" i="21" s="1"/>
  <c r="EG76" i="21" a="1"/>
  <c r="EG76" i="21" s="1"/>
  <c r="DX76" i="21" a="1"/>
  <c r="DX76" i="21" s="1"/>
  <c r="DM76" i="21" a="1"/>
  <c r="DM76" i="21" s="1"/>
  <c r="DE76" i="21" a="1"/>
  <c r="DE76" i="21" s="1"/>
  <c r="BR76" i="21" a="1"/>
  <c r="BR76" i="21" s="1"/>
  <c r="BI76" i="21" a="1"/>
  <c r="BI76" i="21" s="1"/>
  <c r="AZ76" i="21" a="1"/>
  <c r="AZ76" i="21" s="1"/>
  <c r="AO76" i="21" a="1"/>
  <c r="AO76" i="21" s="1"/>
  <c r="AG76" i="21" a="1"/>
  <c r="AG76" i="21" s="1"/>
  <c r="EW76" i="21" a="1"/>
  <c r="EW76" i="21" s="1"/>
  <c r="EL76" i="21" a="1"/>
  <c r="EL76" i="21" s="1"/>
  <c r="ED76" i="21" a="1"/>
  <c r="ED76" i="21" s="1"/>
  <c r="DU76" i="21" a="1"/>
  <c r="DU76" i="21" s="1"/>
  <c r="DJ76" i="21" a="1"/>
  <c r="DJ76" i="21" s="1"/>
  <c r="BY76" i="21" a="1"/>
  <c r="BY76" i="21" s="1"/>
  <c r="BN76" i="21" a="1"/>
  <c r="BN76" i="21" s="1"/>
  <c r="BF76" i="21" a="1"/>
  <c r="BF76" i="21" s="1"/>
  <c r="AW76" i="21" a="1"/>
  <c r="AW76" i="21" s="1"/>
  <c r="AL76" i="21" a="1"/>
  <c r="AL76" i="21" s="1"/>
  <c r="DH76" i="21" a="1"/>
  <c r="DH76" i="21" s="1"/>
  <c r="BM76" i="21" a="1"/>
  <c r="BM76" i="21" s="1"/>
  <c r="AH76" i="21" a="1"/>
  <c r="AH76" i="21" s="1"/>
  <c r="EN76" i="21" a="1"/>
  <c r="EN76" i="21" s="1"/>
  <c r="DW76" i="21" a="1"/>
  <c r="DW76" i="21" s="1"/>
  <c r="AX76" i="21" a="1"/>
  <c r="AX76" i="21" s="1"/>
  <c r="BL76" i="21" a="1"/>
  <c r="BL76" i="21" s="1"/>
  <c r="EK76" i="21" a="1"/>
  <c r="EK76" i="21" s="1"/>
  <c r="DV76" i="21" a="1"/>
  <c r="DV76" i="21" s="1"/>
  <c r="DD76" i="21" a="1"/>
  <c r="DD76" i="21" s="1"/>
  <c r="AT76" i="21" a="1"/>
  <c r="AT76" i="21" s="1"/>
  <c r="AF76" i="21" a="1"/>
  <c r="AF76" i="21" s="1"/>
  <c r="EJ76" i="21" a="1"/>
  <c r="EJ76" i="21" s="1"/>
  <c r="DR76" i="21" a="1"/>
  <c r="DR76" i="21" s="1"/>
  <c r="BZ76" i="21" a="1"/>
  <c r="BZ76" i="21" s="1"/>
  <c r="BH76" i="21" a="1"/>
  <c r="BH76" i="21" s="1"/>
  <c r="AS76" i="21" a="1"/>
  <c r="AS76" i="21" s="1"/>
  <c r="DQ76" i="21" a="1"/>
  <c r="DQ76" i="21" s="1"/>
  <c r="BX76" i="21" a="1"/>
  <c r="BX76" i="21" s="1"/>
  <c r="BG76" i="21" a="1"/>
  <c r="BG76" i="21" s="1"/>
  <c r="AP76" i="21" a="1"/>
  <c r="AP76" i="21" s="1"/>
  <c r="BD76" i="21" a="1"/>
  <c r="BD76" i="21" s="1"/>
  <c r="AM76" i="21" a="1"/>
  <c r="AM76" i="21" s="1"/>
  <c r="EB76" i="21" a="1"/>
  <c r="EB76" i="21" s="1"/>
  <c r="BE76" i="21" a="1"/>
  <c r="BE76" i="21" s="1"/>
  <c r="AN76" i="21" a="1"/>
  <c r="AN76" i="21" s="1"/>
  <c r="EO76" i="21" a="1"/>
  <c r="EO76" i="21" s="1"/>
  <c r="BA76" i="21" a="1"/>
  <c r="BA76" i="21" s="1"/>
  <c r="BW76" i="21" a="1"/>
  <c r="BW76" i="21" s="1"/>
  <c r="EX76" i="21" a="1"/>
  <c r="EX76" i="21" s="1"/>
  <c r="DL76" i="21" a="1"/>
  <c r="DL76" i="21" s="1"/>
  <c r="DK76" i="21" a="1"/>
  <c r="DK76" i="21" s="1"/>
  <c r="EV76" i="21" a="1"/>
  <c r="EV76" i="21" s="1"/>
  <c r="AY76" i="21" a="1"/>
  <c r="AY76" i="21" s="1"/>
  <c r="EU76" i="21" a="1"/>
  <c r="EU76" i="21" s="1"/>
  <c r="DI76" i="21" a="1"/>
  <c r="DI76" i="21" s="1"/>
  <c r="EF76" i="21" a="1"/>
  <c r="EF76" i="21" s="1"/>
  <c r="AK76" i="21" a="1"/>
  <c r="AK76" i="21" s="1"/>
  <c r="BQ76" i="21" a="1"/>
  <c r="BQ76" i="21" s="1"/>
  <c r="EE76" i="21" a="1"/>
  <c r="EE76" i="21" s="1"/>
  <c r="AJ76" i="21" a="1"/>
  <c r="AJ76" i="21" s="1"/>
  <c r="EC76" i="21" a="1"/>
  <c r="EC76" i="21" s="1"/>
  <c r="BP76" i="21" a="1"/>
  <c r="BP76" i="21" s="1"/>
  <c r="BO49" i="21"/>
  <c r="BD51" i="21"/>
  <c r="BO51" i="21" s="1"/>
  <c r="EZ43" i="21"/>
  <c r="AQ49" i="21"/>
  <c r="AF51" i="21"/>
  <c r="AR51" i="21"/>
  <c r="BC51" i="21" s="1"/>
  <c r="BC49" i="21"/>
  <c r="AG79" i="20" a="1"/>
  <c r="AG79" i="20" s="1"/>
  <c r="AG78" i="20" a="1"/>
  <c r="AG78" i="20" s="1"/>
  <c r="AG80" i="20" a="1"/>
  <c r="AG80" i="20" s="1"/>
  <c r="AG77" i="20" a="1"/>
  <c r="AG77" i="20" s="1"/>
  <c r="P77" i="20" a="1"/>
  <c r="P77" i="20" s="1"/>
  <c r="P80" i="20" a="1"/>
  <c r="P80" i="20" s="1"/>
  <c r="P79" i="20" a="1"/>
  <c r="P79" i="20" s="1"/>
  <c r="P78" i="20" a="1"/>
  <c r="P78" i="20" s="1"/>
  <c r="AI79" i="20" a="1"/>
  <c r="AI79" i="20" s="1"/>
  <c r="AI80" i="20" a="1"/>
  <c r="AI80" i="20" s="1"/>
  <c r="AI77" i="20" a="1"/>
  <c r="AI77" i="20" s="1"/>
  <c r="AI78" i="20" a="1"/>
  <c r="AI78" i="20" s="1"/>
  <c r="CB78" i="20" a="1"/>
  <c r="CB78" i="20" s="1"/>
  <c r="CB77" i="20" a="1"/>
  <c r="CB77" i="20" s="1"/>
  <c r="CB79" i="20" a="1"/>
  <c r="CB79" i="20" s="1"/>
  <c r="CB80" i="20" a="1"/>
  <c r="CB80" i="20" s="1"/>
  <c r="AO79" i="20" a="1"/>
  <c r="AO79" i="20" s="1"/>
  <c r="AO80" i="20" a="1"/>
  <c r="AO80" i="20" s="1"/>
  <c r="AO77" i="20" a="1"/>
  <c r="AO77" i="20" s="1"/>
  <c r="AO78" i="20" a="1"/>
  <c r="AO78" i="20" s="1"/>
  <c r="CX77" i="20" a="1"/>
  <c r="CX77" i="20" s="1"/>
  <c r="CX80" i="20" a="1"/>
  <c r="CX80" i="20" s="1"/>
  <c r="CX79" i="20" a="1"/>
  <c r="CX79" i="20" s="1"/>
  <c r="CX78" i="20" a="1"/>
  <c r="CX78" i="20" s="1"/>
  <c r="DI77" i="20" a="1"/>
  <c r="DI77" i="20" s="1"/>
  <c r="DI79" i="20" a="1"/>
  <c r="DI79" i="20" s="1"/>
  <c r="DI78" i="20" a="1"/>
  <c r="DI78" i="20" s="1"/>
  <c r="DI80" i="20" a="1"/>
  <c r="DI80" i="20" s="1"/>
  <c r="CS78" i="20" a="1"/>
  <c r="CS78" i="20" s="1"/>
  <c r="CS77" i="20" a="1"/>
  <c r="CS77" i="20" s="1"/>
  <c r="CS80" i="20" a="1"/>
  <c r="CS80" i="20" s="1"/>
  <c r="CS79" i="20" a="1"/>
  <c r="CS79" i="20" s="1"/>
  <c r="AZ79" i="20" a="1"/>
  <c r="AZ79" i="20" s="1"/>
  <c r="AZ80" i="20" a="1"/>
  <c r="AZ80" i="20" s="1"/>
  <c r="AZ78" i="20" a="1"/>
  <c r="AZ78" i="20" s="1"/>
  <c r="AZ77" i="20" a="1"/>
  <c r="AZ77" i="20" s="1"/>
  <c r="DR77" i="20" a="1"/>
  <c r="DR77" i="20" s="1"/>
  <c r="DR80" i="20" a="1"/>
  <c r="DR80" i="20" s="1"/>
  <c r="DR79" i="20" a="1"/>
  <c r="DR79" i="20" s="1"/>
  <c r="DR78" i="20" a="1"/>
  <c r="DR78" i="20" s="1"/>
  <c r="CH77" i="20" a="1"/>
  <c r="CH77" i="20" s="1"/>
  <c r="CH80" i="20" a="1"/>
  <c r="CH80" i="20" s="1"/>
  <c r="CH78" i="20" a="1"/>
  <c r="CH78" i="20" s="1"/>
  <c r="CH79" i="20" a="1"/>
  <c r="CH79" i="20" s="1"/>
  <c r="DG78" i="20" a="1"/>
  <c r="DG78" i="20" s="1"/>
  <c r="DG80" i="20" a="1"/>
  <c r="DG80" i="20" s="1"/>
  <c r="DG79" i="20" a="1"/>
  <c r="DG79" i="20" s="1"/>
  <c r="DG77" i="20" a="1"/>
  <c r="DG77" i="20" s="1"/>
  <c r="CN79" i="20" a="1"/>
  <c r="CN79" i="20" s="1"/>
  <c r="CN77" i="20" a="1"/>
  <c r="CN77" i="20" s="1"/>
  <c r="CN80" i="20" a="1"/>
  <c r="CN80" i="20" s="1"/>
  <c r="CN78" i="20" a="1"/>
  <c r="CN78" i="20" s="1"/>
  <c r="DP78" i="20" a="1"/>
  <c r="DP78" i="20" s="1"/>
  <c r="DP77" i="20" a="1"/>
  <c r="DP77" i="20" s="1"/>
  <c r="DP80" i="20" a="1"/>
  <c r="DP80" i="20" s="1"/>
  <c r="DP79" i="20" a="1"/>
  <c r="DP79" i="20" s="1"/>
  <c r="DW79" i="20" a="1"/>
  <c r="DW79" i="20" s="1"/>
  <c r="DW77" i="20" a="1"/>
  <c r="DW77" i="20" s="1"/>
  <c r="DW80" i="20" a="1"/>
  <c r="DW80" i="20" s="1"/>
  <c r="DW78" i="20" a="1"/>
  <c r="DW78" i="20" s="1"/>
  <c r="Z78" i="20" a="1"/>
  <c r="Z78" i="20" s="1"/>
  <c r="Z77" i="20" a="1"/>
  <c r="Z77" i="20" s="1"/>
  <c r="Z79" i="20" a="1"/>
  <c r="Z79" i="20" s="1"/>
  <c r="Z80" i="20" a="1"/>
  <c r="Z80" i="20" s="1"/>
  <c r="AN77" i="20" a="1"/>
  <c r="AN77" i="20" s="1"/>
  <c r="AN80" i="20" a="1"/>
  <c r="AN80" i="20" s="1"/>
  <c r="AN79" i="20" a="1"/>
  <c r="AN79" i="20" s="1"/>
  <c r="AN78" i="20" a="1"/>
  <c r="AN78" i="20" s="1"/>
  <c r="BB79" i="20" a="1"/>
  <c r="BB79" i="20" s="1"/>
  <c r="BB80" i="20" a="1"/>
  <c r="BB80" i="20" s="1"/>
  <c r="BB78" i="20" a="1"/>
  <c r="BB78" i="20" s="1"/>
  <c r="BB77" i="20" a="1"/>
  <c r="BB77" i="20" s="1"/>
  <c r="AJ78" i="20" a="1"/>
  <c r="AJ78" i="20" s="1"/>
  <c r="AJ80" i="20" a="1"/>
  <c r="AJ80" i="20" s="1"/>
  <c r="AJ77" i="20" a="1"/>
  <c r="AJ77" i="20" s="1"/>
  <c r="AJ79" i="20" a="1"/>
  <c r="AJ79" i="20" s="1"/>
  <c r="S79" i="20" a="1"/>
  <c r="S79" i="20" s="1"/>
  <c r="S80" i="20" a="1"/>
  <c r="S80" i="20" s="1"/>
  <c r="S77" i="20" a="1"/>
  <c r="S77" i="20" s="1"/>
  <c r="S78" i="20" a="1"/>
  <c r="S78" i="20" s="1"/>
  <c r="U79" i="20" a="1"/>
  <c r="U79" i="20" s="1"/>
  <c r="U80" i="20" a="1"/>
  <c r="U80" i="20" s="1"/>
  <c r="U77" i="20" a="1"/>
  <c r="U77" i="20" s="1"/>
  <c r="U78" i="20" a="1"/>
  <c r="U78" i="20" s="1"/>
  <c r="DJ77" i="20" a="1"/>
  <c r="DJ77" i="20" s="1"/>
  <c r="DJ80" i="20" a="1"/>
  <c r="DJ80" i="20" s="1"/>
  <c r="DJ78" i="20" a="1"/>
  <c r="DJ78" i="20" s="1"/>
  <c r="DJ79" i="20" a="1"/>
  <c r="DJ79" i="20" s="1"/>
  <c r="DD79" i="20" a="1"/>
  <c r="DD79" i="20" s="1"/>
  <c r="DD77" i="20" a="1"/>
  <c r="DD77" i="20" s="1"/>
  <c r="DD80" i="20" a="1"/>
  <c r="DD80" i="20" s="1"/>
  <c r="DD78" i="20" a="1"/>
  <c r="DD78" i="20" s="1"/>
  <c r="DL79" i="20" a="1"/>
  <c r="DL79" i="20" s="1"/>
  <c r="DL78" i="20" a="1"/>
  <c r="DL78" i="20" s="1"/>
  <c r="DL77" i="20" a="1"/>
  <c r="DL77" i="20" s="1"/>
  <c r="DL80" i="20" a="1"/>
  <c r="DL80" i="20" s="1"/>
  <c r="AW77" i="20" a="1"/>
  <c r="AW77" i="20" s="1"/>
  <c r="AW80" i="20" a="1"/>
  <c r="AW80" i="20" s="1"/>
  <c r="AW79" i="20" a="1"/>
  <c r="AW79" i="20" s="1"/>
  <c r="AW78" i="20" a="1"/>
  <c r="AW78" i="20" s="1"/>
  <c r="DK77" i="20" a="1"/>
  <c r="DK77" i="20" s="1"/>
  <c r="DK80" i="20" a="1"/>
  <c r="DK80" i="20" s="1"/>
  <c r="DK79" i="20" a="1"/>
  <c r="DK79" i="20" s="1"/>
  <c r="DK78" i="20" a="1"/>
  <c r="DK78" i="20" s="1"/>
  <c r="AF51" i="20"/>
  <c r="AQ49" i="20"/>
  <c r="AQ51" i="20" s="1"/>
  <c r="AE49" i="20"/>
  <c r="D51" i="20"/>
  <c r="DY79" i="20" a="1"/>
  <c r="DY79" i="20" s="1"/>
  <c r="DY78" i="20" a="1"/>
  <c r="DY78" i="20" s="1"/>
  <c r="DY80" i="20" a="1"/>
  <c r="DY80" i="20" s="1"/>
  <c r="DY77" i="20" a="1"/>
  <c r="DY77" i="20" s="1"/>
  <c r="CI77" i="20" a="1"/>
  <c r="CI77" i="20" s="1"/>
  <c r="CI80" i="20" a="1"/>
  <c r="CI80" i="20" s="1"/>
  <c r="CI78" i="20" a="1"/>
  <c r="CI78" i="20" s="1"/>
  <c r="CI79" i="20" a="1"/>
  <c r="CI79" i="20" s="1"/>
  <c r="AH79" i="20" a="1"/>
  <c r="AH79" i="20" s="1"/>
  <c r="AH77" i="20" a="1"/>
  <c r="AH77" i="20" s="1"/>
  <c r="AH80" i="20" a="1"/>
  <c r="AH80" i="20" s="1"/>
  <c r="AH78" i="20" a="1"/>
  <c r="AH78" i="20" s="1"/>
  <c r="EZ43" i="20"/>
  <c r="CZ77" i="20" a="1"/>
  <c r="CZ77" i="20" s="1"/>
  <c r="CZ80" i="20" a="1"/>
  <c r="CZ80" i="20" s="1"/>
  <c r="CZ79" i="20" a="1"/>
  <c r="CZ79" i="20" s="1"/>
  <c r="CZ78" i="20" a="1"/>
  <c r="CZ78" i="20" s="1"/>
  <c r="DN79" i="20" a="1"/>
  <c r="DN79" i="20" s="1"/>
  <c r="DN78" i="20" a="1"/>
  <c r="DN78" i="20" s="1"/>
  <c r="DN80" i="20" a="1"/>
  <c r="DN80" i="20" s="1"/>
  <c r="DN77" i="20" a="1"/>
  <c r="DN77" i="20" s="1"/>
  <c r="AK78" i="20" a="1"/>
  <c r="AK78" i="20" s="1"/>
  <c r="AK77" i="20" a="1"/>
  <c r="AK77" i="20" s="1"/>
  <c r="AK79" i="20" a="1"/>
  <c r="AK79" i="20" s="1"/>
  <c r="AK80" i="20" a="1"/>
  <c r="AK80" i="20" s="1"/>
  <c r="AP79" i="20" a="1"/>
  <c r="AP79" i="20" s="1"/>
  <c r="AP77" i="20" a="1"/>
  <c r="AP77" i="20" s="1"/>
  <c r="AP80" i="20" a="1"/>
  <c r="AP80" i="20" s="1"/>
  <c r="AP78" i="20" a="1"/>
  <c r="AP78" i="20" s="1"/>
  <c r="AS78" i="20" a="1"/>
  <c r="AS78" i="20" s="1"/>
  <c r="AS77" i="20" a="1"/>
  <c r="AS77" i="20" s="1"/>
  <c r="AS80" i="20" a="1"/>
  <c r="AS80" i="20" s="1"/>
  <c r="AS79" i="20" a="1"/>
  <c r="AS79" i="20" s="1"/>
  <c r="DV77" i="20" a="1"/>
  <c r="DV77" i="20" s="1"/>
  <c r="DV80" i="20" a="1"/>
  <c r="DV80" i="20" s="1"/>
  <c r="DV79" i="20" a="1"/>
  <c r="DV79" i="20" s="1"/>
  <c r="DV78" i="20" a="1"/>
  <c r="DV78" i="20" s="1"/>
  <c r="T79" i="20" a="1"/>
  <c r="T79" i="20" s="1"/>
  <c r="T77" i="20" a="1"/>
  <c r="T77" i="20" s="1"/>
  <c r="T80" i="20" a="1"/>
  <c r="T80" i="20" s="1"/>
  <c r="T78" i="20" a="1"/>
  <c r="T78" i="20" s="1"/>
  <c r="AA77" i="20" a="1"/>
  <c r="AA77" i="20" s="1"/>
  <c r="AA80" i="20" a="1"/>
  <c r="AA80" i="20" s="1"/>
  <c r="AA79" i="20" a="1"/>
  <c r="AA79" i="20" s="1"/>
  <c r="AA78" i="20" a="1"/>
  <c r="AA78" i="20" s="1"/>
  <c r="BA79" i="20" a="1"/>
  <c r="BA79" i="20" s="1"/>
  <c r="BA77" i="20" a="1"/>
  <c r="BA77" i="20" s="1"/>
  <c r="BA80" i="20" a="1"/>
  <c r="BA80" i="20" s="1"/>
  <c r="BA78" i="20" a="1"/>
  <c r="BA78" i="20" s="1"/>
  <c r="DO49" i="20"/>
  <c r="DO51" i="20" s="1"/>
  <c r="DD51" i="20"/>
  <c r="O77" i="20" a="1"/>
  <c r="O77" i="20" s="1"/>
  <c r="O80" i="20" a="1"/>
  <c r="O80" i="20" s="1"/>
  <c r="O78" i="20" a="1"/>
  <c r="O78" i="20" s="1"/>
  <c r="O79" i="20" a="1"/>
  <c r="O79" i="20" s="1"/>
  <c r="DZ78" i="20" a="1"/>
  <c r="DZ78" i="20" s="1"/>
  <c r="DZ80" i="20" a="1"/>
  <c r="DZ80" i="20" s="1"/>
  <c r="DZ79" i="20" a="1"/>
  <c r="DZ79" i="20" s="1"/>
  <c r="DZ77" i="20" a="1"/>
  <c r="DZ77" i="20" s="1"/>
  <c r="J78" i="20" a="1"/>
  <c r="J78" i="20" s="1"/>
  <c r="J77" i="20" a="1"/>
  <c r="J77" i="20" s="1"/>
  <c r="J79" i="20" a="1"/>
  <c r="J79" i="20" s="1"/>
  <c r="J80" i="20" a="1"/>
  <c r="J80" i="20" s="1"/>
  <c r="CM77" i="20" a="1"/>
  <c r="CM77" i="20" s="1"/>
  <c r="CM80" i="20" a="1"/>
  <c r="CM80" i="20" s="1"/>
  <c r="CM79" i="20" a="1"/>
  <c r="CM79" i="20" s="1"/>
  <c r="CM78" i="20" a="1"/>
  <c r="CM78" i="20" s="1"/>
  <c r="AX77" i="20" a="1"/>
  <c r="AX77" i="20" s="1"/>
  <c r="AX80" i="20" a="1"/>
  <c r="AX80" i="20" s="1"/>
  <c r="AX78" i="20" a="1"/>
  <c r="AX78" i="20" s="1"/>
  <c r="AX79" i="20" a="1"/>
  <c r="AX79" i="20" s="1"/>
  <c r="K77" i="20" a="1"/>
  <c r="K77" i="20" s="1"/>
  <c r="K80" i="20" a="1"/>
  <c r="K80" i="20" s="1"/>
  <c r="K79" i="20" a="1"/>
  <c r="K79" i="20" s="1"/>
  <c r="K78" i="20" a="1"/>
  <c r="K78" i="20" s="1"/>
  <c r="CF78" i="20" a="1"/>
  <c r="CF78" i="20" s="1"/>
  <c r="CF77" i="20" a="1"/>
  <c r="CF77" i="20" s="1"/>
  <c r="CF79" i="20" a="1"/>
  <c r="CF79" i="20" s="1"/>
  <c r="CF80" i="20" a="1"/>
  <c r="CF80" i="20" s="1"/>
  <c r="CQ79" i="20" a="1"/>
  <c r="CQ79" i="20" s="1"/>
  <c r="CQ77" i="20" a="1"/>
  <c r="CQ77" i="20" s="1"/>
  <c r="CQ80" i="20" a="1"/>
  <c r="CQ80" i="20" s="1"/>
  <c r="CQ78" i="20" a="1"/>
  <c r="CQ78" i="20" s="1"/>
  <c r="D79" i="20" a="1"/>
  <c r="D79" i="20" s="1"/>
  <c r="C76" i="20"/>
  <c r="D80" i="20" a="1"/>
  <c r="D80" i="20" s="1"/>
  <c r="D77" i="20" a="1"/>
  <c r="D77" i="20" s="1"/>
  <c r="D78" i="20" a="1"/>
  <c r="D78" i="20" s="1"/>
  <c r="AL77" i="20" a="1"/>
  <c r="AL77" i="20" s="1"/>
  <c r="AL80" i="20" a="1"/>
  <c r="AL80" i="20" s="1"/>
  <c r="AL78" i="20" a="1"/>
  <c r="AL78" i="20" s="1"/>
  <c r="AL79" i="20" a="1"/>
  <c r="AL79" i="20" s="1"/>
  <c r="AT78" i="20" a="1"/>
  <c r="AT78" i="20" s="1"/>
  <c r="AT77" i="20" a="1"/>
  <c r="AT77" i="20" s="1"/>
  <c r="AT79" i="20" a="1"/>
  <c r="AT79" i="20" s="1"/>
  <c r="AT80" i="20" a="1"/>
  <c r="AT80" i="20" s="1"/>
  <c r="DF79" i="20" a="1"/>
  <c r="DF79" i="20" s="1"/>
  <c r="DF78" i="20" a="1"/>
  <c r="DF78" i="20" s="1"/>
  <c r="DF80" i="20" a="1"/>
  <c r="DF80" i="20" s="1"/>
  <c r="DF77" i="20" a="1"/>
  <c r="DF77" i="20" s="1"/>
  <c r="AM77" i="20" a="1"/>
  <c r="AM77" i="20" s="1"/>
  <c r="AM80" i="20" a="1"/>
  <c r="AM80" i="20" s="1"/>
  <c r="AM78" i="20" a="1"/>
  <c r="AM78" i="20" s="1"/>
  <c r="AM79" i="20" a="1"/>
  <c r="AM79" i="20" s="1"/>
  <c r="CU78" i="20" a="1"/>
  <c r="CU78" i="20" s="1"/>
  <c r="CU77" i="20" a="1"/>
  <c r="CU77" i="20" s="1"/>
  <c r="CU79" i="20" a="1"/>
  <c r="CU79" i="20" s="1"/>
  <c r="CU80" i="20" a="1"/>
  <c r="CU80" i="20" s="1"/>
  <c r="DE79" i="20" a="1"/>
  <c r="DE79" i="20" s="1"/>
  <c r="DE77" i="20" a="1"/>
  <c r="DE77" i="20" s="1"/>
  <c r="DE80" i="20" a="1"/>
  <c r="DE80" i="20" s="1"/>
  <c r="DE78" i="20" a="1"/>
  <c r="DE78" i="20" s="1"/>
  <c r="DC49" i="20"/>
  <c r="CB51" i="20"/>
  <c r="AF77" i="20" a="1"/>
  <c r="AF77" i="20" s="1"/>
  <c r="AF80" i="20" a="1"/>
  <c r="AF80" i="20" s="1"/>
  <c r="AF79" i="20" a="1"/>
  <c r="AF79" i="20" s="1"/>
  <c r="AF78" i="20" a="1"/>
  <c r="AF78" i="20" s="1"/>
  <c r="DP51" i="20"/>
  <c r="EA49" i="20"/>
  <c r="EA51" i="20" s="1"/>
  <c r="H78" i="20" a="1"/>
  <c r="H78" i="20" s="1"/>
  <c r="H80" i="20" a="1"/>
  <c r="H80" i="20" s="1"/>
  <c r="H79" i="20" a="1"/>
  <c r="H79" i="20" s="1"/>
  <c r="H77" i="20" a="1"/>
  <c r="H77" i="20" s="1"/>
  <c r="DU77" i="20" a="1"/>
  <c r="DU77" i="20" s="1"/>
  <c r="DU80" i="20" a="1"/>
  <c r="DU80" i="20" s="1"/>
  <c r="DU78" i="20" a="1"/>
  <c r="DU78" i="20" s="1"/>
  <c r="DU79" i="20" a="1"/>
  <c r="DU79" i="20" s="1"/>
  <c r="AY77" i="20" a="1"/>
  <c r="AY77" i="20" s="1"/>
  <c r="AY80" i="20" a="1"/>
  <c r="AY80" i="20" s="1"/>
  <c r="AY79" i="20" a="1"/>
  <c r="AY79" i="20" s="1"/>
  <c r="AY78" i="20" a="1"/>
  <c r="AY78" i="20" s="1"/>
  <c r="CR79" i="20" a="1"/>
  <c r="CR79" i="20" s="1"/>
  <c r="CR78" i="20" a="1"/>
  <c r="CR78" i="20" s="1"/>
  <c r="CR80" i="20" a="1"/>
  <c r="CR80" i="20" s="1"/>
  <c r="CR77" i="20" a="1"/>
  <c r="CR77" i="20" s="1"/>
  <c r="DH78" i="20" a="1"/>
  <c r="DH78" i="20" s="1"/>
  <c r="DH77" i="20" a="1"/>
  <c r="DH77" i="20" s="1"/>
  <c r="DH79" i="20" a="1"/>
  <c r="DH79" i="20" s="1"/>
  <c r="DH80" i="20" a="1"/>
  <c r="DH80" i="20" s="1"/>
  <c r="CY77" i="20" a="1"/>
  <c r="CY77" i="20" s="1"/>
  <c r="CY80" i="20" a="1"/>
  <c r="CY80" i="20" s="1"/>
  <c r="CY78" i="20" a="1"/>
  <c r="CY78" i="20" s="1"/>
  <c r="CY79" i="20" a="1"/>
  <c r="CY79" i="20" s="1"/>
  <c r="DM79" i="20" a="1"/>
  <c r="DM79" i="20" s="1"/>
  <c r="DM77" i="20" a="1"/>
  <c r="DM77" i="20" s="1"/>
  <c r="DM80" i="20" a="1"/>
  <c r="DM80" i="20" s="1"/>
  <c r="DM78" i="20" a="1"/>
  <c r="DM78" i="20" s="1"/>
  <c r="AR79" i="20" a="1"/>
  <c r="AR79" i="20" s="1"/>
  <c r="AR80" i="20" a="1"/>
  <c r="AR80" i="20" s="1"/>
  <c r="AR77" i="20" a="1"/>
  <c r="AR77" i="20" s="1"/>
  <c r="AR78" i="20" a="1"/>
  <c r="AR78" i="20" s="1"/>
  <c r="AB77" i="20" a="1"/>
  <c r="AB77" i="20" s="1"/>
  <c r="AB80" i="20" a="1"/>
  <c r="AB80" i="20" s="1"/>
  <c r="AB78" i="20" a="1"/>
  <c r="AB78" i="20" s="1"/>
  <c r="AB79" i="20" a="1"/>
  <c r="AB79" i="20" s="1"/>
  <c r="W78" i="20" a="1"/>
  <c r="W78" i="20" s="1"/>
  <c r="W77" i="20" a="1"/>
  <c r="W77" i="20" s="1"/>
  <c r="W79" i="20" a="1"/>
  <c r="W79" i="20" s="1"/>
  <c r="W80" i="20" a="1"/>
  <c r="W80" i="20" s="1"/>
  <c r="DQ78" i="20" a="1"/>
  <c r="DQ78" i="20" s="1"/>
  <c r="DQ77" i="20" a="1"/>
  <c r="DQ77" i="20" s="1"/>
  <c r="DQ79" i="20" a="1"/>
  <c r="DQ79" i="20" s="1"/>
  <c r="DQ80" i="20" a="1"/>
  <c r="DQ80" i="20" s="1"/>
  <c r="DX79" i="20" a="1"/>
  <c r="DX79" i="20" s="1"/>
  <c r="DX77" i="20" a="1"/>
  <c r="DX77" i="20" s="1"/>
  <c r="DX80" i="20" a="1"/>
  <c r="DX80" i="20" s="1"/>
  <c r="DX78" i="20" a="1"/>
  <c r="DX78" i="20" s="1"/>
  <c r="D50" i="19"/>
  <c r="D54" i="19"/>
  <c r="D53" i="19" l="1"/>
  <c r="F26" i="19"/>
  <c r="D24" i="19"/>
  <c r="M55" i="19"/>
  <c r="AQ51" i="21"/>
  <c r="C91" i="21" s="1"/>
  <c r="S26" i="19"/>
  <c r="N55" i="19"/>
  <c r="DC51" i="20"/>
  <c r="BG78" i="21" a="1"/>
  <c r="BG78" i="21" s="1"/>
  <c r="BG77" i="21" a="1"/>
  <c r="BG77" i="21" s="1"/>
  <c r="BX78" i="21" a="1"/>
  <c r="BX78" i="21" s="1"/>
  <c r="BX77" i="21" a="1"/>
  <c r="BX77" i="21" s="1"/>
  <c r="BM78" i="21" a="1"/>
  <c r="BM78" i="21" s="1"/>
  <c r="BM77" i="21" a="1"/>
  <c r="BM77" i="21" s="1"/>
  <c r="EV78" i="21" a="1"/>
  <c r="EV78" i="21" s="1"/>
  <c r="EV77" i="21" a="1"/>
  <c r="EV77" i="21" s="1"/>
  <c r="EZ49" i="21"/>
  <c r="EZ51" i="21" s="1"/>
  <c r="EX78" i="21" a="1"/>
  <c r="EX78" i="21" s="1"/>
  <c r="EX77" i="21" a="1"/>
  <c r="EX77" i="21" s="1"/>
  <c r="AF78" i="21" a="1"/>
  <c r="AF78" i="21" s="1"/>
  <c r="C76" i="21"/>
  <c r="AF77" i="21" a="1"/>
  <c r="AF77" i="21" s="1"/>
  <c r="BY77" i="21" a="1"/>
  <c r="BY77" i="21" s="1"/>
  <c r="BY78" i="21" a="1"/>
  <c r="BY78" i="21" s="1"/>
  <c r="ET78" i="21" a="1"/>
  <c r="ET78" i="21" s="1"/>
  <c r="ET77" i="21" a="1"/>
  <c r="ET77" i="21" s="1"/>
  <c r="AP78" i="21" a="1"/>
  <c r="AP78" i="21" s="1"/>
  <c r="AP77" i="21" a="1"/>
  <c r="AP77" i="21" s="1"/>
  <c r="AZ78" i="21" a="1"/>
  <c r="AZ78" i="21" s="1"/>
  <c r="AZ77" i="21" a="1"/>
  <c r="AZ77" i="21" s="1"/>
  <c r="BB77" i="21" a="1"/>
  <c r="BB77" i="21" s="1"/>
  <c r="BB78" i="21" a="1"/>
  <c r="BB78" i="21" s="1"/>
  <c r="BK77" i="21" a="1"/>
  <c r="BK77" i="21" s="1"/>
  <c r="BK78" i="21" a="1"/>
  <c r="BK78" i="21" s="1"/>
  <c r="AS78" i="21" a="1"/>
  <c r="AS78" i="21" s="1"/>
  <c r="AS77" i="21" a="1"/>
  <c r="AS77" i="21" s="1"/>
  <c r="DK77" i="21" a="1"/>
  <c r="DK77" i="21" s="1"/>
  <c r="DK78" i="21" a="1"/>
  <c r="DK78" i="21" s="1"/>
  <c r="DX78" i="21" a="1"/>
  <c r="DX78" i="21" s="1"/>
  <c r="DX77" i="21" a="1"/>
  <c r="DX77" i="21" s="1"/>
  <c r="DZ77" i="21" a="1"/>
  <c r="DZ77" i="21" s="1"/>
  <c r="DZ78" i="21" a="1"/>
  <c r="DZ78" i="21" s="1"/>
  <c r="EJ78" i="21" a="1"/>
  <c r="EJ78" i="21" s="1"/>
  <c r="EJ77" i="21" a="1"/>
  <c r="EJ77" i="21" s="1"/>
  <c r="BA78" i="21" a="1"/>
  <c r="BA78" i="21" s="1"/>
  <c r="BA77" i="21" a="1"/>
  <c r="BA77" i="21" s="1"/>
  <c r="BJ78" i="21" a="1"/>
  <c r="BJ78" i="21" s="1"/>
  <c r="BJ77" i="21" a="1"/>
  <c r="BJ77" i="21" s="1"/>
  <c r="BP77" i="21" a="1"/>
  <c r="BP77" i="21" s="1"/>
  <c r="BP78" i="21" a="1"/>
  <c r="BP78" i="21" s="1"/>
  <c r="EO78" i="21" a="1"/>
  <c r="EO78" i="21" s="1"/>
  <c r="EO77" i="21" a="1"/>
  <c r="EO77" i="21" s="1"/>
  <c r="AT78" i="21" a="1"/>
  <c r="AT78" i="21" s="1"/>
  <c r="AT77" i="21" a="1"/>
  <c r="AT77" i="21" s="1"/>
  <c r="DJ77" i="21" a="1"/>
  <c r="DJ77" i="21" s="1"/>
  <c r="DJ78" i="21" a="1"/>
  <c r="DJ78" i="21" s="1"/>
  <c r="BU78" i="21" a="1"/>
  <c r="BU78" i="21" s="1"/>
  <c r="BU77" i="21" a="1"/>
  <c r="BU77" i="21" s="1"/>
  <c r="EC78" i="21" a="1"/>
  <c r="EC78" i="21" s="1"/>
  <c r="EC77" i="21" a="1"/>
  <c r="EC77" i="21" s="1"/>
  <c r="AN78" i="21" a="1"/>
  <c r="AN78" i="21" s="1"/>
  <c r="AN77" i="21" a="1"/>
  <c r="AN77" i="21" s="1"/>
  <c r="DD78" i="21" a="1"/>
  <c r="DD78" i="21" s="1"/>
  <c r="DD77" i="21" a="1"/>
  <c r="DD77" i="21" s="1"/>
  <c r="DU77" i="21" a="1"/>
  <c r="DU77" i="21" s="1"/>
  <c r="DU78" i="21" a="1"/>
  <c r="DU78" i="21" s="1"/>
  <c r="DF78" i="21" a="1"/>
  <c r="DF78" i="21" s="1"/>
  <c r="DF77" i="21" a="1"/>
  <c r="DF77" i="21" s="1"/>
  <c r="EF78" i="21" a="1"/>
  <c r="EF78" i="21" s="1"/>
  <c r="EF77" i="21" a="1"/>
  <c r="EF77" i="21" s="1"/>
  <c r="BH78" i="21" a="1"/>
  <c r="BH78" i="21" s="1"/>
  <c r="BH77" i="21" a="1"/>
  <c r="BH77" i="21" s="1"/>
  <c r="DL78" i="21" a="1"/>
  <c r="DL78" i="21" s="1"/>
  <c r="DL77" i="21" a="1"/>
  <c r="DL77" i="21" s="1"/>
  <c r="BW78" i="21" a="1"/>
  <c r="BW78" i="21" s="1"/>
  <c r="BW77" i="21" a="1"/>
  <c r="BW77" i="21" s="1"/>
  <c r="AJ77" i="21" a="1"/>
  <c r="AJ77" i="21" s="1"/>
  <c r="AJ78" i="21" a="1"/>
  <c r="AJ78" i="21" s="1"/>
  <c r="BE78" i="21" a="1"/>
  <c r="BE78" i="21" s="1"/>
  <c r="BE77" i="21" a="1"/>
  <c r="BE77" i="21" s="1"/>
  <c r="DV78" i="21" a="1"/>
  <c r="DV78" i="21" s="1"/>
  <c r="DV77" i="21" a="1"/>
  <c r="DV77" i="21" s="1"/>
  <c r="ED77" i="21" a="1"/>
  <c r="ED77" i="21" s="1"/>
  <c r="ED78" i="21" a="1"/>
  <c r="ED78" i="21" s="1"/>
  <c r="DN78" i="21" a="1"/>
  <c r="DN78" i="21" s="1"/>
  <c r="DN77" i="21" a="1"/>
  <c r="DN77" i="21" s="1"/>
  <c r="DW78" i="21" a="1"/>
  <c r="DW78" i="21" s="1"/>
  <c r="DW77" i="21" a="1"/>
  <c r="DW77" i="21" s="1"/>
  <c r="AR77" i="21" a="1"/>
  <c r="AR77" i="21" s="1"/>
  <c r="AR78" i="21" a="1"/>
  <c r="AR78" i="21" s="1"/>
  <c r="EU77" i="21" a="1"/>
  <c r="EU77" i="21" s="1"/>
  <c r="EU78" i="21" a="1"/>
  <c r="EU78" i="21" s="1"/>
  <c r="DQ78" i="21" a="1"/>
  <c r="DQ78" i="21" s="1"/>
  <c r="DQ77" i="21" a="1"/>
  <c r="DQ77" i="21" s="1"/>
  <c r="BV77" i="21" a="1"/>
  <c r="BV77" i="21" s="1"/>
  <c r="BV78" i="21" a="1"/>
  <c r="BV78" i="21" s="1"/>
  <c r="DG77" i="21" a="1"/>
  <c r="DG77" i="21" s="1"/>
  <c r="DG78" i="21" a="1"/>
  <c r="DG78" i="21" s="1"/>
  <c r="AW77" i="21" a="1"/>
  <c r="AW77" i="21" s="1"/>
  <c r="AW78" i="21" a="1"/>
  <c r="AW78" i="21" s="1"/>
  <c r="BF77" i="21" a="1"/>
  <c r="BF77" i="21" s="1"/>
  <c r="BF78" i="21" a="1"/>
  <c r="BF78" i="21" s="1"/>
  <c r="EP77" i="21" a="1"/>
  <c r="EP77" i="21" s="1"/>
  <c r="EP78" i="21" a="1"/>
  <c r="EP78" i="21" s="1"/>
  <c r="EE78" i="21" a="1"/>
  <c r="EE78" i="21" s="1"/>
  <c r="EE77" i="21" a="1"/>
  <c r="EE77" i="21" s="1"/>
  <c r="EB77" i="21" a="1"/>
  <c r="EB77" i="21" s="1"/>
  <c r="EB78" i="21" a="1"/>
  <c r="EB78" i="21" s="1"/>
  <c r="EK78" i="21" a="1"/>
  <c r="EK78" i="21" s="1"/>
  <c r="EK77" i="21" a="1"/>
  <c r="EK77" i="21" s="1"/>
  <c r="EL77" i="21" a="1"/>
  <c r="EL77" i="21" s="1"/>
  <c r="EL78" i="21" a="1"/>
  <c r="EL78" i="21" s="1"/>
  <c r="DY78" i="21" a="1"/>
  <c r="DY78" i="21" s="1"/>
  <c r="DY77" i="21" a="1"/>
  <c r="DY77" i="21" s="1"/>
  <c r="AI77" i="21" a="1"/>
  <c r="AI77" i="21" s="1"/>
  <c r="AI78" i="21" a="1"/>
  <c r="AI78" i="21" s="1"/>
  <c r="EN77" i="21" a="1"/>
  <c r="EN77" i="21" s="1"/>
  <c r="EN78" i="21" a="1"/>
  <c r="EN78" i="21" s="1"/>
  <c r="AH78" i="21" a="1"/>
  <c r="AH78" i="21" s="1"/>
  <c r="AH77" i="21" a="1"/>
  <c r="AH77" i="21" s="1"/>
  <c r="BR78" i="21" a="1"/>
  <c r="BR78" i="21" s="1"/>
  <c r="BR77" i="21" a="1"/>
  <c r="BR77" i="21" s="1"/>
  <c r="DE78" i="21" a="1"/>
  <c r="DE78" i="21" s="1"/>
  <c r="DE77" i="21" a="1"/>
  <c r="DE77" i="21" s="1"/>
  <c r="AL77" i="21" a="1"/>
  <c r="AL77" i="21" s="1"/>
  <c r="AL78" i="21" a="1"/>
  <c r="AL78" i="21" s="1"/>
  <c r="BZ78" i="21" a="1"/>
  <c r="BZ78" i="21" s="1"/>
  <c r="BZ77" i="21" a="1"/>
  <c r="BZ77" i="21" s="1"/>
  <c r="EG78" i="21" a="1"/>
  <c r="EG78" i="21" s="1"/>
  <c r="EG77" i="21" a="1"/>
  <c r="EG77" i="21" s="1"/>
  <c r="BN77" i="21" a="1"/>
  <c r="BN77" i="21" s="1"/>
  <c r="BN78" i="21" a="1"/>
  <c r="BN78" i="21" s="1"/>
  <c r="EH78" i="21" a="1"/>
  <c r="EH78" i="21" s="1"/>
  <c r="EH77" i="21" a="1"/>
  <c r="EH77" i="21" s="1"/>
  <c r="AO78" i="21" a="1"/>
  <c r="AO78" i="21" s="1"/>
  <c r="AO77" i="21" a="1"/>
  <c r="AO77" i="21" s="1"/>
  <c r="DI78" i="21" a="1"/>
  <c r="DI78" i="21" s="1"/>
  <c r="DI77" i="21" a="1"/>
  <c r="DI77" i="21" s="1"/>
  <c r="BI78" i="21" a="1"/>
  <c r="BI78" i="21" s="1"/>
  <c r="BI77" i="21" a="1"/>
  <c r="BI77" i="21" s="1"/>
  <c r="AY78" i="21" a="1"/>
  <c r="AY78" i="21" s="1"/>
  <c r="AY77" i="21" a="1"/>
  <c r="AY77" i="21" s="1"/>
  <c r="DH77" i="21" a="1"/>
  <c r="DH77" i="21" s="1"/>
  <c r="DH78" i="21" a="1"/>
  <c r="DH78" i="21" s="1"/>
  <c r="DM78" i="21" a="1"/>
  <c r="DM78" i="21" s="1"/>
  <c r="DM77" i="21" a="1"/>
  <c r="DM77" i="21" s="1"/>
  <c r="DP77" i="21" a="1"/>
  <c r="DP77" i="21" s="1"/>
  <c r="DP78" i="21" a="1"/>
  <c r="DP78" i="21" s="1"/>
  <c r="DR78" i="21" a="1"/>
  <c r="DR78" i="21" s="1"/>
  <c r="DR77" i="21" a="1"/>
  <c r="DR77" i="21" s="1"/>
  <c r="EI77" i="21" a="1"/>
  <c r="EI77" i="21" s="1"/>
  <c r="EI78" i="21" a="1"/>
  <c r="EI78" i="21" s="1"/>
  <c r="BQ78" i="21" a="1"/>
  <c r="BQ78" i="21" s="1"/>
  <c r="BQ77" i="21" a="1"/>
  <c r="BQ77" i="21" s="1"/>
  <c r="AM78" i="21" a="1"/>
  <c r="AM78" i="21" s="1"/>
  <c r="AM77" i="21" a="1"/>
  <c r="AM77" i="21" s="1"/>
  <c r="BL77" i="21" a="1"/>
  <c r="BL77" i="21" s="1"/>
  <c r="BL78" i="21" a="1"/>
  <c r="BL78" i="21" s="1"/>
  <c r="EW77" i="21" a="1"/>
  <c r="EW77" i="21" s="1"/>
  <c r="EW78" i="21" a="1"/>
  <c r="EW78" i="21" s="1"/>
  <c r="AK78" i="21" a="1"/>
  <c r="AK78" i="21" s="1"/>
  <c r="AK77" i="21" a="1"/>
  <c r="AK77" i="21" s="1"/>
  <c r="BD77" i="21" a="1"/>
  <c r="BD77" i="21" s="1"/>
  <c r="BD78" i="21" a="1"/>
  <c r="BD78" i="21" s="1"/>
  <c r="AX77" i="21" a="1"/>
  <c r="AX77" i="21" s="1"/>
  <c r="AX78" i="21" a="1"/>
  <c r="AX78" i="21" s="1"/>
  <c r="AG78" i="21" a="1"/>
  <c r="AG78" i="21" s="1"/>
  <c r="AG77" i="21" a="1"/>
  <c r="AG77" i="21" s="1"/>
  <c r="ES78" i="21" a="1"/>
  <c r="ES78" i="21" s="1"/>
  <c r="ES77" i="21" a="1"/>
  <c r="ES77" i="21" s="1"/>
  <c r="AE51" i="20"/>
  <c r="EZ49" i="20"/>
  <c r="EZ51" i="20" s="1"/>
  <c r="C78" i="20"/>
  <c r="C77" i="20"/>
  <c r="C80" i="20"/>
  <c r="C79" i="20"/>
  <c r="D26" i="19" l="1"/>
  <c r="D31" i="19" s="1"/>
  <c r="D55" i="19"/>
  <c r="J13" i="14"/>
  <c r="M13" i="14" s="1"/>
  <c r="C97" i="20"/>
  <c r="C78" i="21"/>
  <c r="C77" i="21"/>
  <c r="J88" i="14" l="1"/>
  <c r="O88" i="14" s="1"/>
  <c r="O13" i="14"/>
  <c r="M88" i="1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<sst xmlns="http://schemas.openxmlformats.org/spreadsheetml/2006/main" count="9080" uniqueCount="2155">
  <si>
    <t>Submission Workbook Name:</t>
    <phoneticPr fontId="4" type="noConversion"/>
  </si>
  <si>
    <t>Workbook ID:</t>
    <phoneticPr fontId="4" type="noConversion"/>
  </si>
  <si>
    <t>Submission Type:</t>
  </si>
  <si>
    <t>Annual</t>
  </si>
  <si>
    <t>Valuation Date:</t>
    <phoneticPr fontId="19" type="noConversion"/>
  </si>
  <si>
    <t xml:space="preserve">Financial Year End Date: </t>
  </si>
  <si>
    <t>Insurer Name:</t>
    <phoneticPr fontId="4" type="noConversion"/>
  </si>
  <si>
    <t>&lt;&lt;Enter by Insurer&gt;&gt;</t>
  </si>
  <si>
    <t xml:space="preserve">UBI: </t>
  </si>
  <si>
    <t>Business Type:</t>
  </si>
  <si>
    <t>Y</t>
  </si>
  <si>
    <t>Property</t>
  </si>
  <si>
    <t>Yes</t>
  </si>
  <si>
    <t>Participating Business</t>
  </si>
  <si>
    <t>HRG</t>
  </si>
  <si>
    <t>Reverse Mortgage</t>
  </si>
  <si>
    <t>B.G.R.1A GI Results (AY)</t>
  </si>
  <si>
    <t>B.G.R.1B GI Results (UY)</t>
  </si>
  <si>
    <t>B.G.R.4 Motor</t>
  </si>
  <si>
    <t>B.G.R.4B Motor Exposure</t>
  </si>
  <si>
    <t>B.G.R.5 EC</t>
  </si>
  <si>
    <t>B.G.R.5B EC Exposure</t>
  </si>
  <si>
    <t>D51</t>
  </si>
  <si>
    <t>B.G.TR.1.00.00XYZ</t>
  </si>
  <si>
    <t>B.G.TR.2.00.00XYZ</t>
  </si>
  <si>
    <t>B.G.R.5A EC Claims</t>
  </si>
  <si>
    <t>B.LT.D.1</t>
  </si>
  <si>
    <t>Nil</t>
  </si>
  <si>
    <t>S.SWM.Climate</t>
  </si>
  <si>
    <t>S.SWM.RI</t>
  </si>
  <si>
    <t>S.G.1 General Insurance</t>
  </si>
  <si>
    <t>C40</t>
  </si>
  <si>
    <t>Description</t>
  </si>
  <si>
    <t>Worksheet Created</t>
  </si>
  <si>
    <t>N</t>
  </si>
  <si>
    <t>B.G.R.5C EC SIR</t>
  </si>
  <si>
    <t>S.RI.2_Fac</t>
  </si>
  <si>
    <t>S.LT.Prod.1 Product Update</t>
  </si>
  <si>
    <t>S.LT.Prod.4 Crediting Rates</t>
  </si>
  <si>
    <t>G.Gov.1 GL10 and post BS</t>
  </si>
  <si>
    <t>D41</t>
  </si>
  <si>
    <t>[Other Businesses
(Please specify with the major lines of business)]</t>
  </si>
  <si>
    <t>[Other Asset 1]</t>
  </si>
  <si>
    <t>[Other Asset 2]</t>
  </si>
  <si>
    <t>[Other Asset 3]</t>
  </si>
  <si>
    <t>[Other Asset 4]</t>
  </si>
  <si>
    <t>[Other Asset 5]</t>
  </si>
  <si>
    <t>Long Term Fund 1 - [Description]</t>
  </si>
  <si>
    <t>[Other Asset 6]</t>
  </si>
  <si>
    <t>[Other Asset 7]</t>
  </si>
  <si>
    <t>[Other Asset 8]</t>
  </si>
  <si>
    <t>[Other Asset 9]</t>
  </si>
  <si>
    <t>[Other Asset 10]</t>
  </si>
  <si>
    <t>Long Term Fund 2 - [Description]</t>
  </si>
  <si>
    <t>Long Term Fund 3 - [Description]</t>
  </si>
  <si>
    <t>Long Term Fund 4 - [Description]</t>
  </si>
  <si>
    <t>Long Term Fund 5 - [Description]</t>
  </si>
  <si>
    <t>Long Term Fund 6 - [Description]</t>
  </si>
  <si>
    <t>Long Term Fund 7 - [Description]</t>
  </si>
  <si>
    <t>Long Term Fund 8 - [Description]</t>
  </si>
  <si>
    <t>Long Term Fund 9 - [Description]</t>
  </si>
  <si>
    <t>Long Term Fund 10 - [Description]</t>
  </si>
  <si>
    <t>Long Term Fund 11 - [Description]</t>
  </si>
  <si>
    <t>Long Term Fund 12 - [Description]</t>
  </si>
  <si>
    <t>Long Term Fund 13 - [Description]</t>
  </si>
  <si>
    <t>Long Term Fund 14 - [Description]</t>
  </si>
  <si>
    <t>Long Term Fund 15 - [Description]</t>
  </si>
  <si>
    <t>Long Term Fund 16 - [Description]</t>
  </si>
  <si>
    <t>Long Term Fund 17 - [Description]</t>
  </si>
  <si>
    <t>Long Term Fund 18 - [Description]</t>
  </si>
  <si>
    <t>Long Term Fund 19 - [Description]</t>
  </si>
  <si>
    <t>Long Term Fund 20 - [Description]</t>
  </si>
  <si>
    <t>Long Term Fund 21 - [Description]</t>
  </si>
  <si>
    <t>Long Term Fund 22 - [Description]</t>
  </si>
  <si>
    <t>Long Term Fund 23 - [Description]</t>
  </si>
  <si>
    <t>Long Term Fund 24 - [Description]</t>
  </si>
  <si>
    <t>Long Term Fund 25 - [Description]</t>
  </si>
  <si>
    <t>Long Term Fund 26 - [Description]</t>
  </si>
  <si>
    <t>Long Term Fund 27 - [Description]</t>
  </si>
  <si>
    <t>Long Term Fund 28 - [Description]</t>
  </si>
  <si>
    <t>Long Term Fund 29 - [Description]</t>
  </si>
  <si>
    <t>Long Term Fund 30 - [Description]</t>
  </si>
  <si>
    <t>[Name of Class G Fund 1]</t>
  </si>
  <si>
    <t>[Name of Class G Fund 2]</t>
  </si>
  <si>
    <t>[Name of Class G Fund 3]</t>
  </si>
  <si>
    <t>[Name of Class G Fund 4]</t>
  </si>
  <si>
    <t>[Name of Class G Fund 5]</t>
  </si>
  <si>
    <t>[Name of Class G Fund 6]</t>
  </si>
  <si>
    <t>[Name of Class G Fund 7]</t>
  </si>
  <si>
    <t>[Name of Class G Fund 8]</t>
  </si>
  <si>
    <t>[Name of Class G Fund 9]</t>
  </si>
  <si>
    <t>[Name of Class G Fund 10]</t>
  </si>
  <si>
    <t>&lt;Input file name and upload the attachment as a return separately on IRIC&gt;</t>
  </si>
  <si>
    <t>E28</t>
  </si>
  <si>
    <t>Remarks</t>
  </si>
  <si>
    <t>Commentaries</t>
  </si>
  <si>
    <t>Product name</t>
  </si>
  <si>
    <t>Distribution channel</t>
  </si>
  <si>
    <t>Comments</t>
  </si>
  <si>
    <t>Range</t>
  </si>
  <si>
    <t>Sheet Name</t>
  </si>
  <si>
    <t>Cell Address</t>
  </si>
  <si>
    <t>Name Lable</t>
  </si>
  <si>
    <t>Cell Range</t>
  </si>
  <si>
    <t>Options</t>
  </si>
  <si>
    <t>C7:D7</t>
  </si>
  <si>
    <t>BSG_Dropdown1</t>
  </si>
  <si>
    <t>$E$2:$F$2</t>
  </si>
  <si>
    <t>Accident Year</t>
  </si>
  <si>
    <t>Underwriting Year</t>
  </si>
  <si>
    <t>$E$3:$F$3</t>
  </si>
  <si>
    <t>D6</t>
  </si>
  <si>
    <t>BSG_Dropdown2</t>
  </si>
  <si>
    <t>$E$4:$P$4</t>
  </si>
  <si>
    <t>$E$5:$P$5</t>
  </si>
  <si>
    <t>$E$6:$P$6</t>
  </si>
  <si>
    <t>$E$7:$P$7</t>
  </si>
  <si>
    <t>D37:M37</t>
  </si>
  <si>
    <t>BSG_Dropdown3</t>
  </si>
  <si>
    <t>$E$8:$M$8</t>
  </si>
  <si>
    <t>1. Private Cars</t>
  </si>
  <si>
    <t>2. Goods Carrying Vehicles</t>
  </si>
  <si>
    <t>3. Tractors</t>
  </si>
  <si>
    <t>4. Taxis</t>
  </si>
  <si>
    <t>5a. Public Light Buses - Green</t>
  </si>
  <si>
    <t>5b. Public Light Buses - Red</t>
  </si>
  <si>
    <t>6. Private Light Buses &amp; Non-Franchised Buses</t>
  </si>
  <si>
    <t>7. Motor Cycles</t>
  </si>
  <si>
    <t>8. Others</t>
  </si>
  <si>
    <t>BSG_Dropdown4</t>
  </si>
  <si>
    <t>$E$9:$F$9</t>
  </si>
  <si>
    <t>No</t>
  </si>
  <si>
    <t>$E$10:$P$10</t>
  </si>
  <si>
    <t>F90:G90</t>
  </si>
  <si>
    <t>BSG_Dropdown5</t>
  </si>
  <si>
    <t>$E$11:$F$11</t>
  </si>
  <si>
    <t>Follow Linear Methods</t>
  </si>
  <si>
    <t>Follow Risk Exposure Pattern</t>
  </si>
  <si>
    <t>$E$12:$F$12</t>
  </si>
  <si>
    <t>C14:C43</t>
  </si>
  <si>
    <t>BSG_Dropdown6</t>
  </si>
  <si>
    <t>$E$13:$P$13</t>
  </si>
  <si>
    <t>1. Agriculture, forestry and fishing</t>
  </si>
  <si>
    <t>2. Mining &amp; Quarrying</t>
  </si>
  <si>
    <t>3.   Manufacturing</t>
  </si>
  <si>
    <t>4.   Electricity, Gas &amp; Water</t>
  </si>
  <si>
    <t>5a1. Special Trades - on Annual Wage Basis</t>
  </si>
  <si>
    <t>5a2. Special Trades - on Contract Value Basis</t>
  </si>
  <si>
    <t>5b. Construction - on Annual Wage Basis</t>
  </si>
  <si>
    <t>5c. Construction - on Contract Value Basis</t>
  </si>
  <si>
    <t>6a. Wholesale, Retail &amp; Import/Export Trades</t>
  </si>
  <si>
    <t>6b. Restaurants &amp; Hotels</t>
  </si>
  <si>
    <t>7.   Transport, Storage &amp; Communication</t>
  </si>
  <si>
    <t>8.   Financing, Insurance, Real Estate &amp; Business Services</t>
  </si>
  <si>
    <t>9.   Community, Social and Personal Services</t>
  </si>
  <si>
    <t>10. Others/Non-Classified Occupations</t>
  </si>
  <si>
    <t>Y10:AH13</t>
  </si>
  <si>
    <t>$E$14:$F$14</t>
  </si>
  <si>
    <t>E12:E86</t>
  </si>
  <si>
    <t>BSG_Dropdown7</t>
  </si>
  <si>
    <t>$E$15:$F$15</t>
  </si>
  <si>
    <t>Proportional</t>
  </si>
  <si>
    <t>Non-Proportional</t>
  </si>
  <si>
    <t>S.RI.3.XXX_Treaty</t>
  </si>
  <si>
    <t>H8:I8</t>
  </si>
  <si>
    <t>BSG_Dropdown8</t>
  </si>
  <si>
    <t>$E$16:$G$16</t>
  </si>
  <si>
    <t>Approved</t>
  </si>
  <si>
    <t>Not Approved</t>
  </si>
  <si>
    <t>NA -  not insufficient risk transfer</t>
  </si>
  <si>
    <t>H9:I9,D82:D106,H82:I106</t>
  </si>
  <si>
    <t>$E$17:$F$17</t>
  </si>
  <si>
    <t>H10:I10</t>
  </si>
  <si>
    <t>BSG_Dropdown9</t>
  </si>
  <si>
    <t>$E$18:$F$18</t>
  </si>
  <si>
    <t>Local</t>
  </si>
  <si>
    <t>Head or Regional</t>
  </si>
  <si>
    <t>K17:K26,K33:K42</t>
  </si>
  <si>
    <t>BSG_Dropdown10</t>
  </si>
  <si>
    <t>$E$19:$F$19</t>
  </si>
  <si>
    <t>Risk premium</t>
  </si>
  <si>
    <t>Original terms (coinsurance)</t>
  </si>
  <si>
    <t>C11:C19,C23:D23</t>
  </si>
  <si>
    <t>$E$20:$F$20</t>
  </si>
  <si>
    <t>BSG_Dropdown11</t>
  </si>
  <si>
    <t>$E$21:$G$21</t>
  </si>
  <si>
    <t>N/A</t>
  </si>
  <si>
    <t>E9:E58,P9:Q58</t>
  </si>
  <si>
    <t>$E$22:$F$22</t>
  </si>
  <si>
    <t>G9:G58</t>
  </si>
  <si>
    <t>BSG_Dropdown12</t>
  </si>
  <si>
    <t>$E$23:$R$23</t>
  </si>
  <si>
    <t>Unit Linked</t>
  </si>
  <si>
    <t>Indexed Universal Life</t>
  </si>
  <si>
    <t>Class G</t>
  </si>
  <si>
    <t>Class H</t>
  </si>
  <si>
    <t>Whole of Life</t>
  </si>
  <si>
    <t>Endowment</t>
  </si>
  <si>
    <t>Immediate and Deferred Annuities</t>
  </si>
  <si>
    <t>Universal Life</t>
  </si>
  <si>
    <t>Term</t>
  </si>
  <si>
    <t>A&amp;H (Medical)</t>
  </si>
  <si>
    <t>A&amp;H (Critical Illness)</t>
  </si>
  <si>
    <t>A&amp;H (Accident &amp; Disability)</t>
  </si>
  <si>
    <t>Group Life</t>
  </si>
  <si>
    <t>Other Group Business</t>
  </si>
  <si>
    <t>Others</t>
  </si>
  <si>
    <t>M9:M58</t>
  </si>
  <si>
    <t>BSG_Dropdown13</t>
  </si>
  <si>
    <t>$E$24:$F$24</t>
  </si>
  <si>
    <t>Standalone</t>
  </si>
  <si>
    <t>Rider</t>
  </si>
  <si>
    <t>T9:T58</t>
  </si>
  <si>
    <t>BSG_Dropdown14</t>
  </si>
  <si>
    <t>$E$25:$G$25</t>
  </si>
  <si>
    <t>Full underwriting</t>
  </si>
  <si>
    <t>Simplified underwriting</t>
  </si>
  <si>
    <t>Guaranteed issue</t>
  </si>
  <si>
    <t>X9:X58</t>
  </si>
  <si>
    <t>BSG_Dropdown15</t>
  </si>
  <si>
    <t>$E$26:$F$26</t>
  </si>
  <si>
    <t>C34,C41</t>
  </si>
  <si>
    <t>BSG_Dropdown16</t>
  </si>
  <si>
    <t>$E$27:$H$27</t>
  </si>
  <si>
    <t>Select from drop-down</t>
  </si>
  <si>
    <t>Planned in near future</t>
  </si>
  <si>
    <t>C36:E38</t>
  </si>
  <si>
    <t>BSG_Dropdown17</t>
  </si>
  <si>
    <t>$E$28:$P$28</t>
  </si>
  <si>
    <t>Not possible to estimate</t>
  </si>
  <si>
    <t>Not a concern</t>
  </si>
  <si>
    <t>Low probability, low impact</t>
  </si>
  <si>
    <t>Low probability, medium impact</t>
  </si>
  <si>
    <t>Low probability, high impact</t>
  </si>
  <si>
    <t>Medium probability, low impact</t>
  </si>
  <si>
    <t>Medium probability, medium impact</t>
  </si>
  <si>
    <t>Medium probability, high impact</t>
  </si>
  <si>
    <t>High probability, low impact</t>
  </si>
  <si>
    <t>High probability, medium impact</t>
  </si>
  <si>
    <t>High probability, high impact</t>
  </si>
  <si>
    <t>BSG_Dropdown18</t>
  </si>
  <si>
    <t>$E$29:$H$29</t>
  </si>
  <si>
    <t>Yes, there is an existing solution that addresses some of the risks posed by climate change (please provide brief details below)</t>
  </si>
  <si>
    <t>No, but we are in the process of developing a solution that addresses some of the risks posed by climate change (please provide brief details below)</t>
  </si>
  <si>
    <t>No have yet been developed (or are under development) that address any of the risks posed by climate change</t>
  </si>
  <si>
    <t>BSG_Dropdown19</t>
  </si>
  <si>
    <t>$E$30:$IU$30</t>
  </si>
  <si>
    <t>Afghanistan</t>
  </si>
  <si>
    <t>Akrotiri and Dhekelia (UK)</t>
  </si>
  <si>
    <t>Aland Islands (Finland)</t>
  </si>
  <si>
    <t>Albania</t>
  </si>
  <si>
    <t>Algeria</t>
  </si>
  <si>
    <t>American Samoa (USA)</t>
  </si>
  <si>
    <t>Andorra</t>
  </si>
  <si>
    <t>Angola</t>
  </si>
  <si>
    <t>Anguilla (UK)</t>
  </si>
  <si>
    <t>Antigua and Barbuda</t>
  </si>
  <si>
    <t>Argentina</t>
  </si>
  <si>
    <t>Armenia</t>
  </si>
  <si>
    <t>Aruba (Netherlands)</t>
  </si>
  <si>
    <t>Ascension Island (UK)</t>
  </si>
  <si>
    <t>Australia</t>
  </si>
  <si>
    <t>Austria</t>
  </si>
  <si>
    <t>Azerbaijan</t>
  </si>
  <si>
    <t>Bahamas</t>
  </si>
  <si>
    <t>Bahrain</t>
  </si>
  <si>
    <t>Bangladesh</t>
  </si>
  <si>
    <t>Barbados</t>
  </si>
  <si>
    <t>Belarus</t>
  </si>
  <si>
    <t>Belgium</t>
  </si>
  <si>
    <t>Belize</t>
  </si>
  <si>
    <t>Benin</t>
  </si>
  <si>
    <t>Bermuda (UK)</t>
  </si>
  <si>
    <t>Bhutan</t>
  </si>
  <si>
    <t>Bolivia</t>
  </si>
  <si>
    <t>Bonaire (Netherlands)</t>
  </si>
  <si>
    <t>Bosnia and Herzegovina</t>
  </si>
  <si>
    <t>Botswana</t>
  </si>
  <si>
    <t>Brazil</t>
  </si>
  <si>
    <t>British Indian Ocean Territory (UK)</t>
  </si>
  <si>
    <t>British Virgin Islands (UK)</t>
  </si>
  <si>
    <t>Brunei</t>
  </si>
  <si>
    <t>Bulgaria</t>
  </si>
  <si>
    <t>Burkina Faso</t>
  </si>
  <si>
    <t>Burundi</t>
  </si>
  <si>
    <t>Cabo Verde</t>
  </si>
  <si>
    <t>Cambodia</t>
  </si>
  <si>
    <t>Cameroon</t>
  </si>
  <si>
    <t>Canada</t>
  </si>
  <si>
    <t>Caribbean Netherlands (Netherlands)</t>
  </si>
  <si>
    <t>Cayman Islands (UK)</t>
  </si>
  <si>
    <t>Central African Republic</t>
  </si>
  <si>
    <t>Chad</t>
  </si>
  <si>
    <t>Chatham Islands (New Zealand)</t>
  </si>
  <si>
    <t>Chile</t>
  </si>
  <si>
    <t>Christmas Island (Australia)</t>
  </si>
  <si>
    <t>Cocos (Keeling) Islands (Australia)</t>
  </si>
  <si>
    <t>Colombia</t>
  </si>
  <si>
    <t>Comoros</t>
  </si>
  <si>
    <t>Congo, Democratic Republic of the</t>
  </si>
  <si>
    <t>Congo, Republic of the</t>
  </si>
  <si>
    <t>Cook Islands (New Zealand)</t>
  </si>
  <si>
    <t>Costa Rica</t>
  </si>
  <si>
    <t>Cote dIvoire</t>
  </si>
  <si>
    <t>Croatia</t>
  </si>
  <si>
    <t>Cuba</t>
  </si>
  <si>
    <t>Curacao (Netherlands)</t>
  </si>
  <si>
    <t>Cyprus</t>
  </si>
  <si>
    <t>Czechia</t>
  </si>
  <si>
    <t>Denmark</t>
  </si>
  <si>
    <t>Djibouti</t>
  </si>
  <si>
    <t>Dominica</t>
  </si>
  <si>
    <t>Dominican Republic</t>
  </si>
  <si>
    <t>Ecuador</t>
  </si>
  <si>
    <t>Egypt</t>
  </si>
  <si>
    <t>El Salvador</t>
  </si>
  <si>
    <t>Equatorial Guinea</t>
  </si>
  <si>
    <t>Eritrea</t>
  </si>
  <si>
    <t>Estonia</t>
  </si>
  <si>
    <t>Eswatini (formerly Swaziland)</t>
  </si>
  <si>
    <t>Ethiopia</t>
  </si>
  <si>
    <t>Falkland Islands (UK)</t>
  </si>
  <si>
    <t>Faroe Islands (Denmark)</t>
  </si>
  <si>
    <t>Fiji</t>
  </si>
  <si>
    <t>Finland</t>
  </si>
  <si>
    <t>France</t>
  </si>
  <si>
    <t>French Guiana (France)</t>
  </si>
  <si>
    <t>French Polynesia (France)</t>
  </si>
  <si>
    <t>Gabon</t>
  </si>
  <si>
    <t>Gambia</t>
  </si>
  <si>
    <t>Georgia</t>
  </si>
  <si>
    <t>Germany</t>
  </si>
  <si>
    <t>Ghana</t>
  </si>
  <si>
    <t>Gibraltar (UK)</t>
  </si>
  <si>
    <t>Greece</t>
  </si>
  <si>
    <t>Greenland (Denmark)</t>
  </si>
  <si>
    <t>Grenada</t>
  </si>
  <si>
    <t>Guadeloupe (France)</t>
  </si>
  <si>
    <t>Guam (USA)</t>
  </si>
  <si>
    <t>Guatemala</t>
  </si>
  <si>
    <t>Guernsey (UK)</t>
  </si>
  <si>
    <t>Guinea</t>
  </si>
  <si>
    <t>Guinea-Bissau</t>
  </si>
  <si>
    <t>Guyana</t>
  </si>
  <si>
    <t>Haiti</t>
  </si>
  <si>
    <t>Honduras</t>
  </si>
  <si>
    <t>Hungary</t>
  </si>
  <si>
    <t>Iceland</t>
  </si>
  <si>
    <t>India</t>
  </si>
  <si>
    <t>Indonesia</t>
  </si>
  <si>
    <t>International Monetary Fund (IMF)</t>
  </si>
  <si>
    <t>Iran</t>
  </si>
  <si>
    <t>Iraq</t>
  </si>
  <si>
    <t>Ireland</t>
  </si>
  <si>
    <t>Isle of Man (UK)</t>
  </si>
  <si>
    <t>Israel</t>
  </si>
  <si>
    <t>Italy</t>
  </si>
  <si>
    <t>Jamaica</t>
  </si>
  <si>
    <t>Jersey (UK)</t>
  </si>
  <si>
    <t>Jordan</t>
  </si>
  <si>
    <t>Kazakhstan</t>
  </si>
  <si>
    <t>Kenya</t>
  </si>
  <si>
    <t>Kiribati</t>
  </si>
  <si>
    <t>Kosovo</t>
  </si>
  <si>
    <t>Kuwait</t>
  </si>
  <si>
    <t>Kyrgyzstan</t>
  </si>
  <si>
    <t>Laos</t>
  </si>
  <si>
    <t>Latvia</t>
  </si>
  <si>
    <t>Lebanon</t>
  </si>
  <si>
    <t>Lesotho</t>
  </si>
  <si>
    <t>Liberia</t>
  </si>
  <si>
    <t>Libya</t>
  </si>
  <si>
    <t>Liechtenstein</t>
  </si>
  <si>
    <t>Lithuania</t>
  </si>
  <si>
    <t>Luxembourg</t>
  </si>
  <si>
    <t>Macao</t>
  </si>
  <si>
    <t>Madagascar</t>
  </si>
  <si>
    <t>Malawi</t>
  </si>
  <si>
    <t>Malaysia</t>
  </si>
  <si>
    <t>Maldives</t>
  </si>
  <si>
    <t>Mali</t>
  </si>
  <si>
    <t>Malta</t>
  </si>
  <si>
    <t>Marshall Islands</t>
  </si>
  <si>
    <t>Martinique (France)</t>
  </si>
  <si>
    <t>Mauritania</t>
  </si>
  <si>
    <t>Mauritius</t>
  </si>
  <si>
    <t>Mayotte (France)</t>
  </si>
  <si>
    <t>Mexico</t>
  </si>
  <si>
    <t>Micronesia</t>
  </si>
  <si>
    <t>Moldova</t>
  </si>
  <si>
    <t>Monaco</t>
  </si>
  <si>
    <t>Mongolia</t>
  </si>
  <si>
    <t>Montenegro</t>
  </si>
  <si>
    <t>Montserrat (UK)</t>
  </si>
  <si>
    <t>Morocco</t>
  </si>
  <si>
    <t>Mozambique</t>
  </si>
  <si>
    <t>Myanmar (formerly Burma)</t>
  </si>
  <si>
    <t>Namibia</t>
  </si>
  <si>
    <t>Nauru</t>
  </si>
  <si>
    <t>Nepal</t>
  </si>
  <si>
    <t>Netherlands</t>
  </si>
  <si>
    <t>New Caledonia (France)</t>
  </si>
  <si>
    <t>New Zealand</t>
  </si>
  <si>
    <t>Nicaragua</t>
  </si>
  <si>
    <t>Niger</t>
  </si>
  <si>
    <t>Nigeria</t>
  </si>
  <si>
    <t>Niue (New Zealand)</t>
  </si>
  <si>
    <t>Norfolk Island (Australia)</t>
  </si>
  <si>
    <t>Northern Mariana Islands (USA)</t>
  </si>
  <si>
    <t>North Korea</t>
  </si>
  <si>
    <t>North Macedonia (formerly Macedonia)</t>
  </si>
  <si>
    <t>Norway</t>
  </si>
  <si>
    <t>Oman</t>
  </si>
  <si>
    <t>Pakistan</t>
  </si>
  <si>
    <t>Palau</t>
  </si>
  <si>
    <t>Palestine</t>
  </si>
  <si>
    <t>Panama</t>
  </si>
  <si>
    <t>Papua New Guinea</t>
  </si>
  <si>
    <t>Paraguay</t>
  </si>
  <si>
    <t>Peru</t>
  </si>
  <si>
    <t>Philippines</t>
  </si>
  <si>
    <t>Pitcairn Islands (UK)</t>
  </si>
  <si>
    <t>Poland</t>
  </si>
  <si>
    <t>Portugal</t>
  </si>
  <si>
    <t>Puerto Rico (USA)</t>
  </si>
  <si>
    <t>Qatar</t>
  </si>
  <si>
    <t>Reunion (France)</t>
  </si>
  <si>
    <t>Romania</t>
  </si>
  <si>
    <t>Russia</t>
  </si>
  <si>
    <t>Rwanda</t>
  </si>
  <si>
    <t>Saba (Netherlands)</t>
  </si>
  <si>
    <t>Saint Barthelemy (France)</t>
  </si>
  <si>
    <t>Saint Helena (UK)</t>
  </si>
  <si>
    <t>Saint Kitts and Nevis</t>
  </si>
  <si>
    <t>Saint Lucia</t>
  </si>
  <si>
    <t>Saint Martin (France)</t>
  </si>
  <si>
    <t>Saint Pierre and Miquelon (France)</t>
  </si>
  <si>
    <t>Saint Vincent and the Grenadines</t>
  </si>
  <si>
    <t>Samoa</t>
  </si>
  <si>
    <t>San Marino</t>
  </si>
  <si>
    <t>Sao Tome and Principe</t>
  </si>
  <si>
    <t>Saudi Arabia</t>
  </si>
  <si>
    <t>Senegal</t>
  </si>
  <si>
    <t>Serbia</t>
  </si>
  <si>
    <t>Seychelles</t>
  </si>
  <si>
    <t>Sierra Leone</t>
  </si>
  <si>
    <t>Singapore</t>
  </si>
  <si>
    <t>Sint Eustatius (Netherlands)</t>
  </si>
  <si>
    <t>Sint Maarten (Netherlands)</t>
  </si>
  <si>
    <t>Slovakia</t>
  </si>
  <si>
    <t>Slovenia</t>
  </si>
  <si>
    <t>Solomon Islands</t>
  </si>
  <si>
    <t>Somalia</t>
  </si>
  <si>
    <t>South Africa</t>
  </si>
  <si>
    <t>South Georgia Island (UK)</t>
  </si>
  <si>
    <t>South Korea</t>
  </si>
  <si>
    <t>South Sudan</t>
  </si>
  <si>
    <t>Spain</t>
  </si>
  <si>
    <t>Sri Lanka</t>
  </si>
  <si>
    <t>Sudan</t>
  </si>
  <si>
    <t>Suriname</t>
  </si>
  <si>
    <t>Svalbard and Jan Mayen (Norway)</t>
  </si>
  <si>
    <t>Sweden</t>
  </si>
  <si>
    <t>Switzerland</t>
  </si>
  <si>
    <t>Syria</t>
  </si>
  <si>
    <t>Taiwan</t>
  </si>
  <si>
    <t>Tajikistan</t>
  </si>
  <si>
    <t>Tanzania</t>
  </si>
  <si>
    <t>Thailand</t>
  </si>
  <si>
    <t>Timor-Leste</t>
  </si>
  <si>
    <t>Togo</t>
  </si>
  <si>
    <t>Tokelau (New Zealand)</t>
  </si>
  <si>
    <t>Tonga</t>
  </si>
  <si>
    <t>Trinidad and Tobago</t>
  </si>
  <si>
    <t>Tristan da Cunha (UK)</t>
  </si>
  <si>
    <t>Tunisia</t>
  </si>
  <si>
    <t>Turkey</t>
  </si>
  <si>
    <t>Turkmenistan</t>
  </si>
  <si>
    <t>Turks and Caicos Islands (UK)</t>
  </si>
  <si>
    <t>Tuvalu</t>
  </si>
  <si>
    <t>Uganda</t>
  </si>
  <si>
    <t>Ukraine</t>
  </si>
  <si>
    <t>United Arab Emirates</t>
  </si>
  <si>
    <t>United Kingdom</t>
  </si>
  <si>
    <t>United States of America</t>
  </si>
  <si>
    <t>Uruguay</t>
  </si>
  <si>
    <t>US Virgin Islands (USA)</t>
  </si>
  <si>
    <t>Uzbekistan</t>
  </si>
  <si>
    <t>Vanuatu</t>
  </si>
  <si>
    <t>Vatican City (Holy See)</t>
  </si>
  <si>
    <t>Venezuela</t>
  </si>
  <si>
    <t>Vietnam</t>
  </si>
  <si>
    <t>Wake Island (USA)</t>
  </si>
  <si>
    <t>Wallis and Futuna (France)</t>
  </si>
  <si>
    <t>Yemen</t>
  </si>
  <si>
    <t>Zambia</t>
  </si>
  <si>
    <t>Zimbabwe</t>
  </si>
  <si>
    <t>E9,E18,E23:H23,E25,E52,F57:F64,I57:I64,M57:M64,P57:P64,T57:T64,W57:W64,E68,E70,E73,E81:E82,E88:E89,E97,E122,E135,E139,E141,E162,E165:E166,E168,E170,E172:E173,E175</t>
  </si>
  <si>
    <t>$E$31:$F$31</t>
  </si>
  <si>
    <t>E11:E13</t>
  </si>
  <si>
    <t>BSG_Dropdown20</t>
  </si>
  <si>
    <t>$E$32:$I$32</t>
  </si>
  <si>
    <t>S&amp;P Global Ratings</t>
  </si>
  <si>
    <t>Moody’s Investors Service</t>
  </si>
  <si>
    <t>Fitch Ratings</t>
  </si>
  <si>
    <t>A.M. Best Company, Inc.</t>
  </si>
  <si>
    <t>Others (please specify)</t>
  </si>
  <si>
    <t>H11:H13</t>
  </si>
  <si>
    <t>BSG_Dropdown21</t>
  </si>
  <si>
    <t>$E$33:$K$33</t>
  </si>
  <si>
    <t>Rating 1</t>
  </si>
  <si>
    <t>Rating 2</t>
  </si>
  <si>
    <t>Rating 3</t>
  </si>
  <si>
    <t>Rating 4</t>
  </si>
  <si>
    <t>Rating 5</t>
  </si>
  <si>
    <t>Rating 6</t>
  </si>
  <si>
    <t>Rating 7</t>
  </si>
  <si>
    <t>E132:J132</t>
  </si>
  <si>
    <t>BSG_Dropdown22</t>
  </si>
  <si>
    <t>$E$34:$G$34</t>
  </si>
  <si>
    <t>Engaged the group AC</t>
  </si>
  <si>
    <t>Exempted by virtue of being a “small authorized insurer"</t>
  </si>
  <si>
    <t>Other reason(s)</t>
  </si>
  <si>
    <t>E136:J136</t>
  </si>
  <si>
    <t>BSG_Dropdown23</t>
  </si>
  <si>
    <t>$E$35:$F$35</t>
  </si>
  <si>
    <t>Performed by own internal auditor</t>
  </si>
  <si>
    <t>Performed by the group’s internal auditor</t>
  </si>
  <si>
    <t>E137:J137</t>
  </si>
  <si>
    <t>BSG_Dropdown24</t>
  </si>
  <si>
    <t>$E$36:$F$36</t>
  </si>
  <si>
    <t>Exempted by virtue of being a “small authorized insurer”</t>
  </si>
  <si>
    <t>E151:J151</t>
  </si>
  <si>
    <t>BSG_Dropdown25</t>
  </si>
  <si>
    <t>$E$37:$G$37</t>
  </si>
  <si>
    <t>Engaged the group RC</t>
  </si>
  <si>
    <t>B.FMA Fund movement analysis</t>
  </si>
  <si>
    <t>Name of Insurer:</t>
  </si>
  <si>
    <t>Valuation Date:</t>
  </si>
  <si>
    <t>Reporting Period:</t>
  </si>
  <si>
    <t>(Unit: in HKD thousands)</t>
  </si>
  <si>
    <t>Column 1</t>
  </si>
  <si>
    <t>Column 2</t>
  </si>
  <si>
    <t>Column 3</t>
  </si>
  <si>
    <t>Column 4</t>
  </si>
  <si>
    <t>Column 5</t>
  </si>
  <si>
    <t>Column 7</t>
  </si>
  <si>
    <t>Column 8</t>
  </si>
  <si>
    <t>Column 9</t>
  </si>
  <si>
    <t>Column 10</t>
  </si>
  <si>
    <t>Column 11</t>
  </si>
  <si>
    <t>Column 12</t>
  </si>
  <si>
    <t>Column 13</t>
  </si>
  <si>
    <t>Column 14</t>
  </si>
  <si>
    <t>Long Term Insurance Business</t>
  </si>
  <si>
    <t>General Insurance Business</t>
  </si>
  <si>
    <t>Non-insurance operations and Shareholder Surplus</t>
  </si>
  <si>
    <t>Total</t>
  </si>
  <si>
    <t>General Insurance Business Total</t>
  </si>
  <si>
    <t>HK insurers or designated insurers: all long term insurance business
Branch operating in Hong Kong: all long term insurance business, other than offshore RI business if offshore RI fund is established</t>
  </si>
  <si>
    <t>Applicable to branch operating in Hong Kong with offshore RI fund established: Offshore RI business related</t>
  </si>
  <si>
    <t>HK insurers or designated insurers: all general insurance business
Branch operating in Hong Kong: all general insurance business, other than offshore RI business if offshore RI fund is established</t>
  </si>
  <si>
    <t>Fund Movement Analysis</t>
  </si>
  <si>
    <t>Linked Long Term (Class C)</t>
  </si>
  <si>
    <t>Retirement scheme category I (Class G)</t>
  </si>
  <si>
    <t>Retirement scheme category II (Class H)</t>
  </si>
  <si>
    <t>Other Businesses</t>
  </si>
  <si>
    <t>Excess of Assets over Liabilities at the beginning of the period</t>
  </si>
  <si>
    <t>General Insurance underwriting results</t>
  </si>
  <si>
    <t>Premiums</t>
  </si>
  <si>
    <t>Direct business</t>
  </si>
  <si>
    <t>Regular premiums - gross</t>
  </si>
  <si>
    <t>of which ceded to reinsurers</t>
  </si>
  <si>
    <t>Single premiums - gross</t>
  </si>
  <si>
    <t>Reinsurance inward business</t>
  </si>
  <si>
    <t>Other receipts/ income</t>
  </si>
  <si>
    <t>Investment return</t>
  </si>
  <si>
    <t>Investment income (including interest and dividend)</t>
  </si>
  <si>
    <t>Rent</t>
  </si>
  <si>
    <t>Net gains or losses (Excluding properties)</t>
  </si>
  <si>
    <t>Net gains or losses (Properties only)</t>
  </si>
  <si>
    <t>Unrealised gains or losses</t>
  </si>
  <si>
    <t>Commissions income</t>
  </si>
  <si>
    <t>Claims</t>
  </si>
  <si>
    <t>On death - gross</t>
  </si>
  <si>
    <t>of which recoverable from reinsurers</t>
  </si>
  <si>
    <t>On surrender - gross</t>
  </si>
  <si>
    <t>By way of lump sums of maturity - gross</t>
  </si>
  <si>
    <t>By way of periodic payments - gross</t>
  </si>
  <si>
    <t>On other events - gross</t>
  </si>
  <si>
    <t>Other payments/ expenses</t>
  </si>
  <si>
    <t>Dividends to policyholders</t>
  </si>
  <si>
    <t>Commissions expenses</t>
  </si>
  <si>
    <t>Investment management expense</t>
  </si>
  <si>
    <t>Other management expense</t>
  </si>
  <si>
    <t>Taxation expense</t>
  </si>
  <si>
    <t>Impairment loss / reversal of impairment loss</t>
  </si>
  <si>
    <t>Increase (-ve) or decrease (+ve) in insurance liabilities</t>
  </si>
  <si>
    <t>Foreign exchange gains (+ve) or losses (-ve)</t>
  </si>
  <si>
    <t>Transfers</t>
  </si>
  <si>
    <t>Transfer from other funds</t>
  </si>
  <si>
    <t>Transfer into other funds</t>
  </si>
  <si>
    <t xml:space="preserve">Transfer from shareholder surplus </t>
  </si>
  <si>
    <t xml:space="preserve">Transfer into shareholder surplus </t>
  </si>
  <si>
    <t>Excess of Assets over Liabilities at the end of the period</t>
  </si>
  <si>
    <t>Check (Total transfer-in equals total transfer-out)</t>
  </si>
  <si>
    <t>Tolerance</t>
  </si>
  <si>
    <t>Premiums - gross</t>
  </si>
  <si>
    <t>Gross for direct business and reinsurance inward business</t>
  </si>
  <si>
    <t>B.G.TR1 &amp; 2</t>
  </si>
  <si>
    <t>B.G.TR3</t>
  </si>
  <si>
    <t>LoB Code</t>
  </si>
  <si>
    <t>Nature</t>
  </si>
  <si>
    <t>Type</t>
  </si>
  <si>
    <t>LoB</t>
  </si>
  <si>
    <t>Onshore (N)</t>
  </si>
  <si>
    <t>Offshore (F)</t>
  </si>
  <si>
    <r>
      <rPr>
        <b/>
        <u/>
        <sz val="11"/>
        <color theme="1"/>
        <rFont val="Aptos Narrow"/>
        <family val="2"/>
        <scheme val="minor"/>
      </rPr>
      <t>Instruction</t>
    </r>
    <r>
      <rPr>
        <sz val="11"/>
        <color theme="1"/>
        <rFont val="Aptos Narrow"/>
        <family val="2"/>
        <scheme val="minor"/>
      </rPr>
      <t xml:space="preserve">
Insurers should select “Y” under the columns “B.G.TR.1 &amp; 2” for the corresponding lines of business where they have business written over the last ten calendar years. Once the setup table is completed, insurer should use the “Generate Worksheet” functions to generate the reporting templates.
For insurers required to complete worksheet [B.G.TR.3.00.00XYZ.ABC] (as requested by the IA), they should insert the number of worksheets required for each line of business. Once the setup table is completed, insurers should use the “Generate Worksheet” functions to generate the reporting templates. Insurers should fill in the “subcategory” field in the generated template to indicate the subcategory.</t>
    </r>
  </si>
  <si>
    <t>Direct</t>
  </si>
  <si>
    <t>D_</t>
  </si>
  <si>
    <t>01.00 Accident &amp; Health</t>
  </si>
  <si>
    <t>02.00 Motor Vehicle</t>
  </si>
  <si>
    <t>03.00 Aircraft</t>
  </si>
  <si>
    <t>04.00 Ship</t>
  </si>
  <si>
    <t>05.00 Goods in Transit</t>
  </si>
  <si>
    <t>06.00 Property Damage</t>
  </si>
  <si>
    <t>07.01 Employees’ Compensation – Construction</t>
  </si>
  <si>
    <t>07.02 Employees’ Compensation – Non-Construction</t>
  </si>
  <si>
    <t>08.00 General Liability – Public Liability</t>
  </si>
  <si>
    <t>09.00 General Liability – Other Liability</t>
  </si>
  <si>
    <t>10.00 Pecuniary Loss – Standard Mortgage</t>
  </si>
  <si>
    <t>11.00 Pecuniary Loss – Reverse Mortgage</t>
  </si>
  <si>
    <t>12.00 Pecuniary Loss – Credit &amp; Others</t>
  </si>
  <si>
    <t>RI Prop Treaty</t>
  </si>
  <si>
    <t>TP</t>
  </si>
  <si>
    <t>13.00 Accident &amp; Health</t>
  </si>
  <si>
    <t>14.00 Motor Vehicle</t>
  </si>
  <si>
    <t>15.00 Aircraft</t>
  </si>
  <si>
    <t>16.00 Ship </t>
  </si>
  <si>
    <t>17.00 Goods in Transit </t>
  </si>
  <si>
    <t>18.00 Property Damage </t>
  </si>
  <si>
    <t>19.00 Employees’ Compensation</t>
  </si>
  <si>
    <t>20.00 General Liability</t>
  </si>
  <si>
    <t>21.00 Pecuniary Loss – Standard Mortgage</t>
  </si>
  <si>
    <t>22.00 Pecuniary Loss – Reverse Mortgage</t>
  </si>
  <si>
    <t>23.00 Pecuniary Loss – Credit &amp; Others</t>
  </si>
  <si>
    <t>RI NonProp Treaty</t>
  </si>
  <si>
    <t>TN</t>
  </si>
  <si>
    <t>24.00 Accident &amp; Health</t>
  </si>
  <si>
    <t>25.00 Motor Vehicles</t>
  </si>
  <si>
    <t>26.00 Marine, Aviation, and Transport</t>
  </si>
  <si>
    <t>27.00 Property Damage</t>
  </si>
  <si>
    <t>28.00 Employees’ Compensation</t>
  </si>
  <si>
    <t>29.00 General Liability</t>
  </si>
  <si>
    <t>30.00 Pecuniary Loss – Standard Mortgage</t>
  </si>
  <si>
    <t>31.00 Pecuniary Loss – Reverse Mortgage</t>
  </si>
  <si>
    <t>32.00 Pecuniary Loss – Credit &amp; Others</t>
  </si>
  <si>
    <t>RI Prop Fac</t>
  </si>
  <si>
    <t>FP</t>
  </si>
  <si>
    <t>RI NonProp Fac</t>
  </si>
  <si>
    <t>FN</t>
  </si>
  <si>
    <t>B.G.TR.1 Gross claims triangle and ultimate claims movement</t>
  </si>
  <si>
    <t>GI LoB:</t>
  </si>
  <si>
    <t>LoB code:</t>
  </si>
  <si>
    <t>Valuation Basis:</t>
  </si>
  <si>
    <t>Table 1 : Paid Incremental Claims Triangle (Gross)</t>
  </si>
  <si>
    <t xml:space="preserve">Column 1 </t>
  </si>
  <si>
    <t>Column 6</t>
  </si>
  <si>
    <t>Claims Paid in each year of development</t>
    <phoneticPr fontId="1" type="noConversion"/>
  </si>
  <si>
    <t>Year</t>
    <phoneticPr fontId="1" type="noConversion"/>
  </si>
  <si>
    <t>Prior years</t>
  </si>
  <si>
    <t xml:space="preserve">Row 1 </t>
  </si>
  <si>
    <t>Row 2</t>
  </si>
  <si>
    <t>Row 3</t>
  </si>
  <si>
    <t>Row 4</t>
  </si>
  <si>
    <t>Row 5</t>
  </si>
  <si>
    <t>Row 6</t>
  </si>
  <si>
    <t>Row 7</t>
  </si>
  <si>
    <t>Row 8</t>
  </si>
  <si>
    <t>Row 9</t>
  </si>
  <si>
    <t>Row 10</t>
  </si>
  <si>
    <t>Row 11</t>
  </si>
  <si>
    <t>Row 12</t>
  </si>
  <si>
    <t>Row 13</t>
  </si>
  <si>
    <t>Check (Empty Grey Cells)</t>
  </si>
  <si>
    <t>TOTAL</t>
  </si>
  <si>
    <t>Row 14</t>
  </si>
  <si>
    <t>Table 2 : Case Oustanding Triangle (Gross)</t>
  </si>
  <si>
    <t>Case Outstanding at the end of each year of development</t>
  </si>
  <si>
    <t>Table 3 : Reported Claims Count Triangle (cumulative in unit)</t>
  </si>
  <si>
    <t>Reported Claims Count at the end of each year of development</t>
  </si>
  <si>
    <t>Check (mandatory)</t>
  </si>
  <si>
    <t>Note : This table is for Direct business only</t>
  </si>
  <si>
    <t>Table 4 : Ultimate Best Estimate Claims (by Accident Year only)</t>
  </si>
  <si>
    <t>Column 15</t>
  </si>
  <si>
    <t>Column 16</t>
  </si>
  <si>
    <t>Ultimate Best Estimate Claims at the end of each year of development</t>
  </si>
  <si>
    <t xml:space="preserve">Prior Year 
(Imp) / Det </t>
  </si>
  <si>
    <t>Gross Written Premium</t>
  </si>
  <si>
    <t>Gross Earned Premium</t>
  </si>
  <si>
    <t>Ultimate Loss Ratio</t>
  </si>
  <si>
    <t>Prior years IBNR</t>
  </si>
  <si>
    <t>Last Year Best Estimate Claims Reserve</t>
  </si>
  <si>
    <t>Row 15</t>
  </si>
  <si>
    <t>PYD/ Last Year BE Claims Reserve</t>
  </si>
  <si>
    <t>Row 16</t>
  </si>
  <si>
    <t>Check (Total grey cells areas equal to zero)</t>
  </si>
  <si>
    <t xml:space="preserve">Table 5 : Ultimate Best Estimate Claims (Earned Basis) (by Underwriting Year only) </t>
  </si>
  <si>
    <t xml:space="preserve">Current Financial Year </t>
  </si>
  <si>
    <t>Previous Financial Year</t>
  </si>
  <si>
    <t>Ultimate Claims change (Earned portion)</t>
  </si>
  <si>
    <t>Gross Earned Premium</t>
    <phoneticPr fontId="0" type="noConversion"/>
  </si>
  <si>
    <t>Gross Ultimate Claims
(Earned portion)</t>
  </si>
  <si>
    <t>Ultimate Loss Ratio
(Earned portion)</t>
    <phoneticPr fontId="0" type="noConversion"/>
  </si>
  <si>
    <t>Gross Ultimate Claims 
(Earned portion)</t>
  </si>
  <si>
    <t xml:space="preserve">Ultimate Claims change </t>
  </si>
  <si>
    <t>of which is due to change in Earned Premium</t>
  </si>
  <si>
    <t>of which is due to change in Ultimate Loss Ratio</t>
  </si>
  <si>
    <t xml:space="preserve">Table 6 : Ultimate Best Estimate Claims (Ultimate Basis) (by Underwriting Year only) </t>
  </si>
  <si>
    <t>Gross Ultimate Premium</t>
  </si>
  <si>
    <t>Gross Ultimate Claims</t>
  </si>
  <si>
    <t>of which is due to change in Ultimate Premium</t>
  </si>
  <si>
    <t>B.G.TR.2 Net claims triangle and ultimate claims movement</t>
  </si>
  <si>
    <t>Table 1 : Paid Incremental Claims Triangle (Net)</t>
  </si>
  <si>
    <t>Table 2 : Case Oustanding Triangle (Net)</t>
  </si>
  <si>
    <t>Net Written Premium</t>
  </si>
  <si>
    <t>Net Earned Premium</t>
  </si>
  <si>
    <t>Net Earned Premium</t>
    <phoneticPr fontId="0" type="noConversion"/>
  </si>
  <si>
    <t>Net Ultimate Claims
(Earned portion)</t>
  </si>
  <si>
    <t>Net Ultimate Claims 
(Earned portion)</t>
  </si>
  <si>
    <t>Prior years IBNR</t>
    <phoneticPr fontId="0" type="noConversion"/>
  </si>
  <si>
    <t>Net Ultimate Premium</t>
  </si>
  <si>
    <t>Net Ultimate Claims</t>
  </si>
  <si>
    <t>B.G.TR.3 Claims year-to-year movement waterfall</t>
  </si>
  <si>
    <t>Subcategory:</t>
  </si>
  <si>
    <t>Table 1 : Open claims count year-to-year movement breakdown (in unit)</t>
  </si>
  <si>
    <t xml:space="preserve">Column 2 </t>
  </si>
  <si>
    <t>Open Count B/F</t>
  </si>
  <si>
    <t>Open at beginning and Closed at YE</t>
  </si>
  <si>
    <t>Reopened during Year</t>
  </si>
  <si>
    <t>New Reported in Year</t>
  </si>
  <si>
    <t>Open Count C/F</t>
  </si>
  <si>
    <t>Closed</t>
  </si>
  <si>
    <t>Still open</t>
  </si>
  <si>
    <t>with Payment</t>
  </si>
  <si>
    <t>without Payment</t>
  </si>
  <si>
    <t>Count</t>
  </si>
  <si>
    <t>AY-11 &amp; Prior</t>
  </si>
  <si>
    <t>AY-10</t>
  </si>
  <si>
    <t>AY-9</t>
  </si>
  <si>
    <t>AY-8</t>
  </si>
  <si>
    <t>AY-7</t>
  </si>
  <si>
    <t>AY-6</t>
  </si>
  <si>
    <t>AY-5</t>
  </si>
  <si>
    <t>AY-4</t>
  </si>
  <si>
    <t>AY-3</t>
  </si>
  <si>
    <t>AY-2</t>
  </si>
  <si>
    <t>AY-1</t>
  </si>
  <si>
    <t>AY</t>
  </si>
  <si>
    <t>Prior Year</t>
  </si>
  <si>
    <t>Table 2 : Claims Case Outstanding amount year:to:year movement breakdown</t>
  </si>
  <si>
    <t>Case B/F</t>
  </si>
  <si>
    <t>Open at beginning and Open at YE</t>
  </si>
  <si>
    <t>Case C/F</t>
  </si>
  <si>
    <t>Non Nil</t>
  </si>
  <si>
    <t xml:space="preserve"> </t>
  </si>
  <si>
    <t>Still Open</t>
  </si>
  <si>
    <t>Paid</t>
  </si>
  <si>
    <t>Table 3 : Claims count and claims severity of settled claims breakdown</t>
  </si>
  <si>
    <t>Claims Settled This Year</t>
  </si>
  <si>
    <t>With Payment</t>
  </si>
  <si>
    <t>Without Payment</t>
  </si>
  <si>
    <t>Paid this Year</t>
  </si>
  <si>
    <t>Paid Previous Years</t>
  </si>
  <si>
    <t>Total Paid</t>
  </si>
  <si>
    <t># Claims (in unit)</t>
  </si>
  <si>
    <t>Severity of Settled Non-Nil</t>
  </si>
  <si>
    <t>B.G.R.1 General insurance results (total)</t>
  </si>
  <si>
    <t>Company Nature:</t>
  </si>
  <si>
    <t xml:space="preserve">Financial Reporting Month (Cumulative from beginning of financial year): </t>
  </si>
  <si>
    <t xml:space="preserve">Financial Reporting Year: </t>
  </si>
  <si>
    <t>Table 1 : Operating Results on Total Company Level</t>
  </si>
  <si>
    <t>Column 2</t>
    <phoneticPr fontId="0" type="noConversion"/>
  </si>
  <si>
    <t>Column 17</t>
  </si>
  <si>
    <t>Column 18</t>
  </si>
  <si>
    <t>Column 19</t>
  </si>
  <si>
    <t>Column 20</t>
  </si>
  <si>
    <t>Column 21</t>
  </si>
  <si>
    <t>Column 22</t>
  </si>
  <si>
    <t>Column 23</t>
  </si>
  <si>
    <t>Column 24</t>
  </si>
  <si>
    <t>Column 25</t>
  </si>
  <si>
    <t>Column 26</t>
  </si>
  <si>
    <t>General Insurance Lines of Business</t>
  </si>
  <si>
    <t>Company Total</t>
  </si>
  <si>
    <t>Direct Business</t>
  </si>
  <si>
    <t>Reinsurance Inward</t>
  </si>
  <si>
    <t>Accident &amp; Health</t>
  </si>
  <si>
    <t>Motor Vehicle</t>
  </si>
  <si>
    <t>Marine, Aviation, and Transport</t>
    <phoneticPr fontId="0" type="noConversion"/>
  </si>
  <si>
    <t>Property Damage</t>
    <phoneticPr fontId="1" type="noConversion"/>
  </si>
  <si>
    <t>Employees' compensation - Construction</t>
  </si>
  <si>
    <t>Employees' compensation - Non-construction</t>
  </si>
  <si>
    <t>General Liability</t>
    <phoneticPr fontId="1" type="noConversion"/>
  </si>
  <si>
    <t>Pecuniary Loss - Mortgage</t>
    <phoneticPr fontId="0" type="noConversion"/>
  </si>
  <si>
    <t>Pecuniary Loss - Credit &amp; Others</t>
  </si>
  <si>
    <t>Accident &amp; Health</t>
    <phoneticPr fontId="0" type="noConversion"/>
  </si>
  <si>
    <t>Marine, Aviation, and Transport</t>
  </si>
  <si>
    <t>Employees' Compensation</t>
  </si>
  <si>
    <t>Pecuniary Loss - Mortgage</t>
  </si>
  <si>
    <t>Aviation</t>
  </si>
  <si>
    <t>Ships</t>
  </si>
  <si>
    <t>Goods in Transit</t>
    <phoneticPr fontId="1" type="noConversion"/>
  </si>
  <si>
    <t>Public Liability</t>
  </si>
  <si>
    <t xml:space="preserve">Other Liability </t>
  </si>
  <si>
    <t>Standard Mortgage</t>
  </si>
  <si>
    <t>$</t>
    <phoneticPr fontId="0" type="noConversion"/>
  </si>
  <si>
    <t>$</t>
  </si>
  <si>
    <t>Premium Written</t>
  </si>
  <si>
    <t>Gross Written Premium (+)</t>
  </si>
  <si>
    <t>Row 1</t>
    <phoneticPr fontId="0" type="noConversion"/>
  </si>
  <si>
    <t>Net Written Premium (+)</t>
  </si>
  <si>
    <t>Underwriting Results</t>
  </si>
  <si>
    <t>Net Undiscounted Best Estimate Combined Business Results, relating to current year</t>
  </si>
  <si>
    <t>Net Undiscounted Best Estimate Combined Business Results, relating to prior year</t>
  </si>
  <si>
    <t>Undiscounted Underwriting Results - Profit/(Loss)</t>
  </si>
  <si>
    <t>Change in net discounting impact of net Insurance Liabilities in current financial year (+)</t>
  </si>
  <si>
    <t>Underwriting Results including discount movement - Profit/(Loss)</t>
  </si>
  <si>
    <t>Other income and expenses on EBS basis</t>
  </si>
  <si>
    <t>Other net investment income (+) on EBS basis in current financial year</t>
  </si>
  <si>
    <t>Other income (+) on EBS basis in current financial year</t>
  </si>
  <si>
    <t>Other expenses (-) on EBS basis in current financial year</t>
  </si>
  <si>
    <t>Operating Results on EBS basis</t>
  </si>
  <si>
    <t>Expenses should be reported as negative value</t>
  </si>
  <si>
    <t>Following items should not be reported as blank</t>
  </si>
  <si>
    <t>Table 2 : General Insurance Results on Total Company Level for Public Disclosure</t>
  </si>
  <si>
    <t>Column 27</t>
  </si>
  <si>
    <t>Column 28</t>
  </si>
  <si>
    <t>Column 29</t>
  </si>
  <si>
    <t>Column 30</t>
  </si>
  <si>
    <t>Column 31</t>
  </si>
  <si>
    <t>Column 32</t>
  </si>
  <si>
    <t>Column 33</t>
  </si>
  <si>
    <t>Column 34</t>
  </si>
  <si>
    <t>Column 35</t>
  </si>
  <si>
    <t>Column 36</t>
  </si>
  <si>
    <t>Column 37</t>
  </si>
  <si>
    <t>Reinsurance</t>
  </si>
  <si>
    <t>Property Damage</t>
  </si>
  <si>
    <t>General Liability</t>
  </si>
  <si>
    <t>Pecuniary Loss</t>
  </si>
  <si>
    <t>Claims paid in current financial year</t>
  </si>
  <si>
    <t>Gross claim paid</t>
  </si>
  <si>
    <t>Row 17</t>
  </si>
  <si>
    <t>Net claim paid</t>
  </si>
  <si>
    <t>Row 18</t>
  </si>
  <si>
    <t>B.G.R.1A General insurance results (accident year)</t>
  </si>
  <si>
    <t>Table 1 : Sales &amp; Commission Information on Business Written &amp; Ceded</t>
  </si>
  <si>
    <t>Column 38</t>
  </si>
  <si>
    <t>Column 39</t>
  </si>
  <si>
    <t>Column 40</t>
  </si>
  <si>
    <t>Column 41</t>
  </si>
  <si>
    <t>Column 42</t>
  </si>
  <si>
    <t>Column 43</t>
  </si>
  <si>
    <t>Column 44</t>
  </si>
  <si>
    <t>Column 45</t>
  </si>
  <si>
    <t>Column 46</t>
  </si>
  <si>
    <t>Column 47</t>
  </si>
  <si>
    <t>Column 48</t>
  </si>
  <si>
    <t>Column 49</t>
  </si>
  <si>
    <t>Column 50</t>
  </si>
  <si>
    <t>Column 51</t>
  </si>
  <si>
    <t>Column 52</t>
  </si>
  <si>
    <t>Column 53</t>
  </si>
  <si>
    <t>Column 54</t>
  </si>
  <si>
    <t>Column 55</t>
  </si>
  <si>
    <t>Column 56</t>
  </si>
  <si>
    <t>Column 57</t>
  </si>
  <si>
    <t>Column 58</t>
  </si>
  <si>
    <t>Column 59</t>
  </si>
  <si>
    <t>Column 60</t>
  </si>
  <si>
    <t>Column 61</t>
  </si>
  <si>
    <t>Column 62</t>
  </si>
  <si>
    <t>Column 63</t>
  </si>
  <si>
    <t>Column 64</t>
  </si>
  <si>
    <t>Column 65</t>
  </si>
  <si>
    <t>Column 66</t>
  </si>
  <si>
    <t>Column 67</t>
  </si>
  <si>
    <t>Column 68</t>
  </si>
  <si>
    <t>Column 69</t>
  </si>
  <si>
    <t>Column 70</t>
  </si>
  <si>
    <t>Column 71</t>
  </si>
  <si>
    <t>Column 72</t>
  </si>
  <si>
    <t>Column 73</t>
  </si>
  <si>
    <t>Column 74</t>
  </si>
  <si>
    <t>Column 75</t>
  </si>
  <si>
    <t>Column 76</t>
  </si>
  <si>
    <t>Column 77</t>
  </si>
  <si>
    <t>Column 78</t>
  </si>
  <si>
    <t>Column 79</t>
  </si>
  <si>
    <t>Column 80</t>
  </si>
  <si>
    <t>Column 81</t>
  </si>
  <si>
    <t>Column 82</t>
  </si>
  <si>
    <t>Column 83</t>
  </si>
  <si>
    <t>Column 84</t>
  </si>
  <si>
    <t>Column 85</t>
  </si>
  <si>
    <t>Column 86</t>
  </si>
  <si>
    <t>Column 87</t>
  </si>
  <si>
    <t>Column 88</t>
  </si>
  <si>
    <t>Column 89</t>
  </si>
  <si>
    <t>Column 90</t>
  </si>
  <si>
    <t>Column 91</t>
  </si>
  <si>
    <t>Column 92</t>
  </si>
  <si>
    <t>Column 93</t>
  </si>
  <si>
    <t>Column 94</t>
  </si>
  <si>
    <t>Column 95</t>
  </si>
  <si>
    <t>Column 96</t>
  </si>
  <si>
    <t>Column 97</t>
  </si>
  <si>
    <t>Column 98</t>
  </si>
  <si>
    <t>Column 99</t>
  </si>
  <si>
    <t>Column 100</t>
  </si>
  <si>
    <t>Column 101</t>
  </si>
  <si>
    <t>Column 102</t>
  </si>
  <si>
    <t>Column 103</t>
  </si>
  <si>
    <t>Column 104</t>
  </si>
  <si>
    <t>Column 105</t>
  </si>
  <si>
    <t>Column 106</t>
  </si>
  <si>
    <t>Column 107</t>
  </si>
  <si>
    <t>Column 108</t>
  </si>
  <si>
    <t>Column 109</t>
  </si>
  <si>
    <t>Column 110</t>
  </si>
  <si>
    <t>Column 111</t>
  </si>
  <si>
    <t>Column 112</t>
  </si>
  <si>
    <t>Column 113</t>
  </si>
  <si>
    <t>Column 114</t>
  </si>
  <si>
    <t>Column 115</t>
  </si>
  <si>
    <t>Column 116</t>
  </si>
  <si>
    <t>Column 117</t>
  </si>
  <si>
    <t>Column 118</t>
  </si>
  <si>
    <t>Column 119</t>
  </si>
  <si>
    <t>Column 120</t>
  </si>
  <si>
    <t>Column 121</t>
  </si>
  <si>
    <t>Column 122</t>
  </si>
  <si>
    <t>Column 123</t>
  </si>
  <si>
    <t>Column 124</t>
  </si>
  <si>
    <t>Column 125</t>
  </si>
  <si>
    <t>Column 126</t>
  </si>
  <si>
    <t>Column 127</t>
  </si>
  <si>
    <t>Column 128</t>
  </si>
  <si>
    <t>Column 129</t>
  </si>
  <si>
    <t>Column 130</t>
  </si>
  <si>
    <t>Column 131</t>
  </si>
  <si>
    <t>Column 132</t>
  </si>
  <si>
    <t>Column 133</t>
  </si>
  <si>
    <t>Column 134</t>
  </si>
  <si>
    <t>Column 135</t>
  </si>
  <si>
    <t>Column 136</t>
  </si>
  <si>
    <t>Column 137</t>
  </si>
  <si>
    <t>Column 138</t>
  </si>
  <si>
    <t>Column 139</t>
  </si>
  <si>
    <t>Column 140</t>
  </si>
  <si>
    <t>Column 141</t>
  </si>
  <si>
    <t>Column 142</t>
  </si>
  <si>
    <t>Column 143</t>
  </si>
  <si>
    <t>Column 144</t>
  </si>
  <si>
    <t>Column 145</t>
  </si>
  <si>
    <t>Column 146</t>
  </si>
  <si>
    <t>Column 147</t>
  </si>
  <si>
    <t>Column 148</t>
  </si>
  <si>
    <t>Column 149</t>
  </si>
  <si>
    <t>Column 150</t>
  </si>
  <si>
    <t>Column 151</t>
  </si>
  <si>
    <t>Column 152</t>
  </si>
  <si>
    <t>Column 153</t>
  </si>
  <si>
    <t>Column 154</t>
  </si>
  <si>
    <t>Direct Business - Onshore</t>
    <phoneticPr fontId="0" type="noConversion"/>
  </si>
  <si>
    <t>Proportional Reinsurance Facultative - Onshore</t>
    <phoneticPr fontId="0" type="noConversion"/>
  </si>
  <si>
    <t>Non-Proportional Reinsurance Facultative - Onshore</t>
    <phoneticPr fontId="0" type="noConversion"/>
  </si>
  <si>
    <t>Proportional Reinsurance Treaty - Onshore</t>
    <phoneticPr fontId="0" type="noConversion"/>
  </si>
  <si>
    <t>Non-Proportional Reinsurance Treaty - Onshore</t>
    <phoneticPr fontId="0" type="noConversion"/>
  </si>
  <si>
    <t>Direct Business - Offshore</t>
    <phoneticPr fontId="0" type="noConversion"/>
  </si>
  <si>
    <t>Proportional Reinsurance Facultative - Offshore</t>
    <phoneticPr fontId="0" type="noConversion"/>
  </si>
  <si>
    <t>Non-Proportional Reinsurance Facultative - Offshore</t>
    <phoneticPr fontId="0" type="noConversion"/>
  </si>
  <si>
    <t>Proportional Reinsurance Treaty - Offshore</t>
    <phoneticPr fontId="0" type="noConversion"/>
  </si>
  <si>
    <t>Non-Proportional Reinsurance Treaty - Offshore</t>
    <phoneticPr fontId="0" type="noConversion"/>
  </si>
  <si>
    <t>Motor Vehicle</t>
    <phoneticPr fontId="1" type="noConversion"/>
  </si>
  <si>
    <t>Goods in Transit</t>
  </si>
  <si>
    <t>General Liability - Public Liability</t>
  </si>
  <si>
    <t>General Liability - Other Liability</t>
  </si>
  <si>
    <t>Pecuniary Loss - Mortgage</t>
    <phoneticPr fontId="1" type="noConversion"/>
  </si>
  <si>
    <t>Total</t>
    <phoneticPr fontId="1" type="noConversion"/>
  </si>
  <si>
    <t>Total</t>
    <phoneticPr fontId="0" type="noConversion"/>
  </si>
  <si>
    <t>General Liability - Public Liability</t>
    <phoneticPr fontId="1" type="noConversion"/>
  </si>
  <si>
    <t xml:space="preserve">Group Medical </t>
    <phoneticPr fontId="1" type="noConversion"/>
  </si>
  <si>
    <t xml:space="preserve">Individual Medical </t>
    <phoneticPr fontId="1" type="noConversion"/>
  </si>
  <si>
    <t xml:space="preserve">Travel </t>
    <phoneticPr fontId="1" type="noConversion"/>
  </si>
  <si>
    <t xml:space="preserve">Others </t>
    <phoneticPr fontId="1" type="noConversion"/>
  </si>
  <si>
    <t xml:space="preserve">Private </t>
    <phoneticPr fontId="1" type="noConversion"/>
  </si>
  <si>
    <t>Commercial</t>
  </si>
  <si>
    <t>Hull &amp; Machinery</t>
    <phoneticPr fontId="1" type="noConversion"/>
  </si>
  <si>
    <t>Local Vessels Liability</t>
    <phoneticPr fontId="1" type="noConversion"/>
  </si>
  <si>
    <t>Protection &amp; Indemnity</t>
    <phoneticPr fontId="1" type="noConversion"/>
  </si>
  <si>
    <t>Others</t>
    <phoneticPr fontId="1" type="noConversion"/>
  </si>
  <si>
    <t>Commercial - Engineering</t>
    <phoneticPr fontId="0" type="noConversion"/>
  </si>
  <si>
    <t>Commercial - Others</t>
    <phoneticPr fontId="0" type="noConversion"/>
  </si>
  <si>
    <t xml:space="preserve">Personal Line </t>
  </si>
  <si>
    <t>Owners' Corporation Liability</t>
  </si>
  <si>
    <t>Directors &amp; Officers Liability</t>
    <phoneticPr fontId="1" type="noConversion"/>
  </si>
  <si>
    <t>Professional Indemnity, Medical Malpractice, and Errors &amp; Omissions</t>
    <phoneticPr fontId="1" type="noConversion"/>
  </si>
  <si>
    <t>Credit &amp; Suretyship</t>
    <phoneticPr fontId="1" type="noConversion"/>
  </si>
  <si>
    <t>Business Interruption</t>
    <phoneticPr fontId="1" type="noConversion"/>
  </si>
  <si>
    <t>Financial Year Premium Written and Commission, Gross of Reinsurance</t>
  </si>
  <si>
    <t>Gross commission, relating to business written (-)</t>
  </si>
  <si>
    <t>Financial Year Premium Ceded and Reinsurance Commission from Ceded Business</t>
  </si>
  <si>
    <t>Premium written, ceded to reinsurers (-)</t>
  </si>
  <si>
    <t>Reinsurance commission, relating to business ceded to reinsurers (+)</t>
  </si>
  <si>
    <t>Number of policies written in Hong Kong during the year (in unit)</t>
  </si>
  <si>
    <t>Table 2 : Total Underwriting Results including discount movement for current financial year</t>
  </si>
  <si>
    <t>Gross earned premium in current financial year (+)</t>
  </si>
  <si>
    <t>Row 6</t>
    <phoneticPr fontId="0" type="noConversion"/>
  </si>
  <si>
    <t>Gross acquisition expenses incurred in current financial year (-)</t>
  </si>
  <si>
    <t>Gross ultimate claims, relating to current accident year (-)</t>
  </si>
  <si>
    <t>Ceded business result, relating to current accident year</t>
  </si>
  <si>
    <t>Premium earned in current financial year on business ceded to reinsurers (-)</t>
  </si>
  <si>
    <t>Reinsurance commission income earned in current financial year on business ceded to reinsurers (+)</t>
  </si>
  <si>
    <t>Ultimate claims relating to current accident year on business ceded to reinsurers (+)</t>
  </si>
  <si>
    <t>Expenses incurred in current financial year</t>
  </si>
  <si>
    <t>Changes in ULAE in claims liabilities for all accident years (-)</t>
  </si>
  <si>
    <t>Management expenses (-)</t>
  </si>
  <si>
    <t>Change in unearned profit (+)</t>
  </si>
  <si>
    <t>Net Undiscounted Best Estimate Combined Business Results in current financial year, relating to current year</t>
  </si>
  <si>
    <t>Row 19</t>
  </si>
  <si>
    <t>Row 20</t>
  </si>
  <si>
    <t>Changes in net ultimate claims relating to prior accident years in current financial year (-)</t>
  </si>
  <si>
    <t>Row 21</t>
  </si>
  <si>
    <t>Net Undiscounted Best Estimate Combined Business Results in current financial year, relating to prior year</t>
  </si>
  <si>
    <t>Row 22</t>
  </si>
  <si>
    <t>Changes in Risk Margin for claims liabilities in current financial year (-)</t>
  </si>
  <si>
    <t>Row 23</t>
  </si>
  <si>
    <t>Row 24</t>
  </si>
  <si>
    <t>Row 25</t>
  </si>
  <si>
    <t>Row 26</t>
  </si>
  <si>
    <t>Table S : Supplementary Information</t>
  </si>
  <si>
    <t>Row 27</t>
  </si>
  <si>
    <t>Row 28</t>
  </si>
  <si>
    <t>Changes in case outstanding provision in current financial year</t>
  </si>
  <si>
    <t>Gross case outstanding provision c/f</t>
  </si>
  <si>
    <t>Row 29</t>
  </si>
  <si>
    <t>Gross case outstanding provision b/f</t>
  </si>
  <si>
    <t>Row 30</t>
  </si>
  <si>
    <t>Net case outstanding provision c/f</t>
  </si>
  <si>
    <t>Row 31</t>
  </si>
  <si>
    <t>Net case outstanding provision b/f</t>
  </si>
  <si>
    <t>Row 32</t>
  </si>
  <si>
    <t>Changes in IBNR provision in current financial year</t>
  </si>
  <si>
    <t>Gross IBNR provision c/f</t>
  </si>
  <si>
    <t>Row 33</t>
  </si>
  <si>
    <t>Gross IBNR provision b/f</t>
  </si>
  <si>
    <t>Row 34</t>
  </si>
  <si>
    <t>Net IBNR provision c/f</t>
  </si>
  <si>
    <t>Row 35</t>
  </si>
  <si>
    <t>Net IBNR provision b/f</t>
  </si>
  <si>
    <t>Row 36</t>
  </si>
  <si>
    <t>Premium Reconciliation with B.G.TR tabs</t>
  </si>
  <si>
    <t>Tab Code</t>
  </si>
  <si>
    <t>01.00D_N</t>
  </si>
  <si>
    <t>02.00D_N</t>
  </si>
  <si>
    <t>03.00D_N</t>
  </si>
  <si>
    <t>04.00D_N</t>
  </si>
  <si>
    <t>05.00D_N</t>
  </si>
  <si>
    <t>06.00D_N</t>
  </si>
  <si>
    <t>07.01D_N</t>
  </si>
  <si>
    <t>07.02D_N</t>
  </si>
  <si>
    <t>08.00D_N</t>
  </si>
  <si>
    <t>09.00D_N</t>
  </si>
  <si>
    <t>10.00D_N</t>
  </si>
  <si>
    <t>11.00D_N</t>
  </si>
  <si>
    <t>12.00D_N</t>
  </si>
  <si>
    <t>13.00FPN</t>
  </si>
  <si>
    <t>14.00FPN</t>
  </si>
  <si>
    <t>15.00FPN</t>
  </si>
  <si>
    <t>16.00FPN</t>
  </si>
  <si>
    <t>17.00FPN</t>
  </si>
  <si>
    <t>18.00FPN</t>
  </si>
  <si>
    <t>19.00FPN</t>
  </si>
  <si>
    <t>20.00FPN</t>
  </si>
  <si>
    <t>21.00FPN</t>
  </si>
  <si>
    <t>22.00FPN</t>
  </si>
  <si>
    <t>23.00FPN</t>
  </si>
  <si>
    <t>24.00FNN</t>
  </si>
  <si>
    <t>25.00FNN</t>
  </si>
  <si>
    <t>26.00FNN</t>
  </si>
  <si>
    <t>27.00FNN</t>
  </si>
  <si>
    <t>28.00FNN</t>
  </si>
  <si>
    <t>29.00FNN</t>
  </si>
  <si>
    <t>30.00FNN</t>
  </si>
  <si>
    <t>31.00FNN</t>
  </si>
  <si>
    <t>32.00FNN</t>
  </si>
  <si>
    <t>01.00D_F</t>
  </si>
  <si>
    <t>02.00D_F</t>
  </si>
  <si>
    <t>03.00D_F</t>
  </si>
  <si>
    <t>04.00D_F</t>
  </si>
  <si>
    <t>05.00D_F</t>
  </si>
  <si>
    <t>06.00D_F</t>
  </si>
  <si>
    <t>07.01D_F</t>
  </si>
  <si>
    <t>07.02D_F</t>
  </si>
  <si>
    <t>08.00D_F</t>
  </si>
  <si>
    <t>09.00D_F</t>
  </si>
  <si>
    <t>10.00D_F</t>
  </si>
  <si>
    <t>11.00D_F</t>
  </si>
  <si>
    <t>12.00D_F</t>
  </si>
  <si>
    <t>13.00FPF</t>
  </si>
  <si>
    <t>14.00FPF</t>
  </si>
  <si>
    <t>15.00FPF</t>
  </si>
  <si>
    <t>16.00FPF</t>
  </si>
  <si>
    <t>17.00FPF</t>
  </si>
  <si>
    <t>18.00FPF</t>
  </si>
  <si>
    <t>19.00FPF</t>
  </si>
  <si>
    <t>20.00FPF</t>
  </si>
  <si>
    <t>21.00FPF</t>
  </si>
  <si>
    <t>22.00FPF</t>
  </si>
  <si>
    <t>23.00FPF</t>
  </si>
  <si>
    <t>24.00FNF</t>
  </si>
  <si>
    <t>25.00FNF</t>
  </si>
  <si>
    <t>26.00FNF</t>
  </si>
  <si>
    <t>27.00FNF</t>
  </si>
  <si>
    <t>28.00FNF</t>
  </si>
  <si>
    <t>29.00FNF</t>
  </si>
  <si>
    <t>30.00FNF</t>
  </si>
  <si>
    <t>31.00FNF</t>
  </si>
  <si>
    <t>32.00FNF</t>
  </si>
  <si>
    <t>Check triangle tab exist</t>
  </si>
  <si>
    <t>GWP Reconciliation</t>
  </si>
  <si>
    <t>GEP Reconciliation</t>
  </si>
  <si>
    <t>NWP Reconciliation</t>
  </si>
  <si>
    <t>NEP Reconciliation</t>
  </si>
  <si>
    <t>Following items should be reported as negative value</t>
  </si>
  <si>
    <t>Validation on policy counts</t>
  </si>
  <si>
    <t>Check empty return for reinsurer</t>
  </si>
  <si>
    <t>B.G.R.1B General insurance results (underwriting year)</t>
  </si>
  <si>
    <t>Table 1 : Sales &amp; Commission Information on Business Written &amp; Retroceded</t>
  </si>
  <si>
    <t>Financial Year Premium Written and Commission, Gross of Retrocession</t>
  </si>
  <si>
    <t>Financial Year Premium Retroceded and Reinsurance Commission from Retroceded Business</t>
  </si>
  <si>
    <t>Premium written, retroceded to retrocessionaires (-)</t>
  </si>
  <si>
    <t>Reinsurance commission, relating to business retroceded to retrocessionaires (+)</t>
  </si>
  <si>
    <t>Gross ultimate premium, relating to current underwriting year (+)</t>
  </si>
  <si>
    <t>Gross ultimate acquisition expenses, relating to current underwriting year (-)</t>
  </si>
  <si>
    <t>Gross ultimate claims, relating to current underwriting year (-)</t>
  </si>
  <si>
    <t>Retroceded business result, relating to current underwriting year</t>
  </si>
  <si>
    <t>Ultimate premium relating to current underwriting year on retroceded business (-)</t>
  </si>
  <si>
    <t>Ultimate retrocession commission income relating to current underwriting year on retroceded business (+)</t>
  </si>
  <si>
    <t>Ultimate claims relating to current underwriting year on business ceded to reinsurers (+)</t>
  </si>
  <si>
    <t>Changes in ULAE in claims liabilities for all underwriting years (-)</t>
  </si>
  <si>
    <t>Changes in future expense for unearned portion for current and prior underwriting years (-)</t>
  </si>
  <si>
    <t>Change in implicit profit for bound but not incepted contracts (+)</t>
  </si>
  <si>
    <t>Changes in net ultimate premium relating to prior underwriting years in current financial year (+)</t>
  </si>
  <si>
    <t>Changes in net ultimate acquisition expenses relating to prior underwriting years in current financial year (-)</t>
  </si>
  <si>
    <t>Changes in net ultimate claims relating to prior underwriting years in current financial year (-)</t>
  </si>
  <si>
    <t>Changes in Risk Margin for insurance liabilities in current financial year (-)</t>
  </si>
  <si>
    <t>13.00TPN</t>
  </si>
  <si>
    <t>14.00TPN</t>
  </si>
  <si>
    <t>15.00TPN</t>
  </si>
  <si>
    <t>16.00TPN</t>
  </si>
  <si>
    <t>17.00TPN</t>
  </si>
  <si>
    <t>18.00TPN</t>
  </si>
  <si>
    <t>19.00TPN</t>
  </si>
  <si>
    <t>20.00TPN</t>
  </si>
  <si>
    <t>21.00TPN</t>
  </si>
  <si>
    <t>22.00TPN</t>
  </si>
  <si>
    <t>23.00TPN</t>
  </si>
  <si>
    <t/>
  </si>
  <si>
    <t>24.00TNN</t>
  </si>
  <si>
    <t>25.00TNN</t>
  </si>
  <si>
    <t>26.00TNN</t>
  </si>
  <si>
    <t>27.00TNN</t>
  </si>
  <si>
    <t>28.00TNN</t>
  </si>
  <si>
    <t>29.00TNN</t>
  </si>
  <si>
    <t>30.00TNN</t>
  </si>
  <si>
    <t>31.00TNN</t>
  </si>
  <si>
    <t>32.00TNN</t>
  </si>
  <si>
    <t>13.00TPF</t>
  </si>
  <si>
    <t>14.00TPF</t>
  </si>
  <si>
    <t>15.00TPF</t>
  </si>
  <si>
    <t>16.00TPF</t>
  </si>
  <si>
    <t>17.00TPF</t>
  </si>
  <si>
    <t>18.00TPF</t>
  </si>
  <si>
    <t>19.00TPF</t>
  </si>
  <si>
    <t>20.00TPF</t>
  </si>
  <si>
    <t>21.00TPF</t>
  </si>
  <si>
    <t>22.00TPF</t>
  </si>
  <si>
    <t>23.00TPF</t>
  </si>
  <si>
    <t>24.00TNF</t>
  </si>
  <si>
    <t>25.00TNF</t>
  </si>
  <si>
    <t>26.00TNF</t>
  </si>
  <si>
    <t>27.00TNF</t>
  </si>
  <si>
    <t>28.00TNF</t>
  </si>
  <si>
    <t>29.00TNF</t>
  </si>
  <si>
    <t>30.00TNF</t>
  </si>
  <si>
    <t>31.00TNF</t>
  </si>
  <si>
    <t>32.00TNF</t>
  </si>
  <si>
    <t>Gross Ultimate Premium Reconciliation</t>
  </si>
  <si>
    <t>Net Ultimate Premium Reconciliation</t>
  </si>
  <si>
    <t>Gross ultimate acquisition expenses incurred, relating to current underwriting year (-)</t>
  </si>
  <si>
    <t>Check facultative business is zero for direct insurer on this page</t>
  </si>
  <si>
    <t>Japan</t>
  </si>
  <si>
    <t>B.G.R.3 Gross written premium and commission by underwriting channel on personal lines</t>
  </si>
  <si>
    <t>Column 2</t>
    <phoneticPr fontId="1" type="noConversion"/>
  </si>
  <si>
    <t xml:space="preserve">DISTRIBUTION CHANNEL </t>
    <phoneticPr fontId="0" type="noConversion"/>
  </si>
  <si>
    <t>Sales &amp; Acquisition Cost Information</t>
    <phoneticPr fontId="1" type="noConversion"/>
  </si>
  <si>
    <t>Personal Line - Direct</t>
  </si>
  <si>
    <t>Travel</t>
    <phoneticPr fontId="1" type="noConversion"/>
  </si>
  <si>
    <t>Personal
Accident</t>
  </si>
  <si>
    <t>Individual Medical 
(VHIS)</t>
    <phoneticPr fontId="1" type="noConversion"/>
  </si>
  <si>
    <t>Individual Medical 
(non-VHIS)</t>
    <phoneticPr fontId="1" type="noConversion"/>
  </si>
  <si>
    <t xml:space="preserve">Personal
Motor </t>
  </si>
  <si>
    <t>Other Personal Products</t>
  </si>
  <si>
    <t xml:space="preserve">Agent </t>
    <phoneticPr fontId="0" type="noConversion"/>
  </si>
  <si>
    <t>Online</t>
  </si>
  <si>
    <t xml:space="preserve">Gross Written Premium </t>
  </si>
  <si>
    <t xml:space="preserve">Gross Commission </t>
    <phoneticPr fontId="0" type="noConversion"/>
  </si>
  <si>
    <t>Offline</t>
  </si>
  <si>
    <t xml:space="preserve">Gross Commission </t>
  </si>
  <si>
    <t>Broker</t>
    <phoneticPr fontId="0" type="noConversion"/>
  </si>
  <si>
    <t xml:space="preserve">Bancassurance </t>
    <phoneticPr fontId="0" type="noConversion"/>
  </si>
  <si>
    <t>Direct sales</t>
    <phoneticPr fontId="0" type="noConversion"/>
  </si>
  <si>
    <t xml:space="preserve">Tele-marketing </t>
    <phoneticPr fontId="0" type="noConversion"/>
  </si>
  <si>
    <t xml:space="preserve">Others </t>
    <phoneticPr fontId="0" type="noConversion"/>
  </si>
  <si>
    <t>B.G.R.4 General insurance results – motor by type and policy</t>
  </si>
  <si>
    <t>Column 1</t>
    <phoneticPr fontId="0" type="noConversion"/>
  </si>
  <si>
    <t>Type of Motor Vehicle Coverage</t>
    <phoneticPr fontId="0" type="noConversion"/>
  </si>
  <si>
    <t>1. Private Cars</t>
    <phoneticPr fontId="1" type="noConversion"/>
  </si>
  <si>
    <t>2. Goods Carrying Vehicles</t>
    <phoneticPr fontId="1" type="noConversion"/>
  </si>
  <si>
    <t>3. Tractors</t>
    <phoneticPr fontId="1" type="noConversion"/>
  </si>
  <si>
    <t>4. Taxis</t>
    <phoneticPr fontId="0" type="noConversion"/>
  </si>
  <si>
    <t>7. Motor Cycles</t>
    <phoneticPr fontId="1" type="noConversion"/>
  </si>
  <si>
    <t>8. Others</t>
    <phoneticPr fontId="1" type="noConversion"/>
  </si>
  <si>
    <t>Comprehensive</t>
    <phoneticPr fontId="1" type="noConversion"/>
  </si>
  <si>
    <t>Third Party</t>
    <phoneticPr fontId="1" type="noConversion"/>
  </si>
  <si>
    <t>Undiscounted Underwriting Results - Profit/(Loss)</t>
    <phoneticPr fontId="0" type="noConversion"/>
  </si>
  <si>
    <t>Data reconciliation with B.G.R.1A</t>
  </si>
  <si>
    <t>Number of policies written (+)</t>
  </si>
  <si>
    <t>B.G.R.4A General insurance results – motor claims paid and case outstanding</t>
  </si>
  <si>
    <t>Table 1：Motor Gross Claims Paid During the Period (Accident Year Basis)</t>
  </si>
  <si>
    <t>Class of Vehicle</t>
    <phoneticPr fontId="0" type="noConversion"/>
  </si>
  <si>
    <t>Coverage</t>
    <phoneticPr fontId="0" type="noConversion"/>
  </si>
  <si>
    <t>Nature of Claim</t>
    <phoneticPr fontId="0" type="noConversion"/>
  </si>
  <si>
    <t>Individual Accident Year</t>
  </si>
  <si>
    <t>Prior Years</t>
    <phoneticPr fontId="0" type="noConversion"/>
  </si>
  <si>
    <t>Private Cars</t>
  </si>
  <si>
    <t>Comprehensive</t>
    <phoneticPr fontId="0" type="noConversion"/>
  </si>
  <si>
    <t>Bodily Injury</t>
    <phoneticPr fontId="0" type="noConversion"/>
  </si>
  <si>
    <t>Non Bodily Injury</t>
    <phoneticPr fontId="0" type="noConversion"/>
  </si>
  <si>
    <t>Third Party</t>
    <phoneticPr fontId="0" type="noConversion"/>
  </si>
  <si>
    <t>Goods Carrying Vehicles</t>
    <phoneticPr fontId="0" type="noConversion"/>
  </si>
  <si>
    <t>Tractors</t>
    <phoneticPr fontId="0" type="noConversion"/>
  </si>
  <si>
    <t>Taxis</t>
    <phoneticPr fontId="0" type="noConversion"/>
  </si>
  <si>
    <t>Public Light Buses (Green)</t>
    <phoneticPr fontId="0" type="noConversion"/>
  </si>
  <si>
    <t>Public Light Buses (Red)</t>
    <phoneticPr fontId="0" type="noConversion"/>
  </si>
  <si>
    <t>Private Light Buses &amp; Non Franchised Buses</t>
  </si>
  <si>
    <t>Motor Cycles</t>
    <phoneticPr fontId="0" type="noConversion"/>
  </si>
  <si>
    <t>Others</t>
    <phoneticPr fontId="0" type="noConversion"/>
  </si>
  <si>
    <t>All Coverage</t>
    <phoneticPr fontId="0" type="noConversion"/>
  </si>
  <si>
    <t>All Nature</t>
    <phoneticPr fontId="0" type="noConversion"/>
  </si>
  <si>
    <t>Table 2：Motor Gross Case Outstanding Claims Amount and Number of Outstanding Claims as at the end of the Period (Accident Year Basis)</t>
  </si>
  <si>
    <t>Number of Outstanding Claims (in unit)</t>
  </si>
  <si>
    <t>B.G.R.4B General insurance results – motor exposure by type and policy</t>
  </si>
  <si>
    <t>Table 1 : Exposure</t>
  </si>
  <si>
    <t>Current Year Year-to-date</t>
  </si>
  <si>
    <t>Row 1</t>
  </si>
  <si>
    <t>Last Year Year-to-date</t>
  </si>
  <si>
    <t>Year-On-Year % Change</t>
  </si>
  <si>
    <t>No. of Vehicles Insured (in unit)</t>
  </si>
  <si>
    <t>Gross Written Premium per Vehicle Insured</t>
  </si>
  <si>
    <t>Sums Insured</t>
    <phoneticPr fontId="0" type="noConversion"/>
  </si>
  <si>
    <t>Gross Written Premium as % of Sums Insured</t>
  </si>
  <si>
    <t>Additional Information for Special Own Property Damage Policy</t>
  </si>
  <si>
    <t>For insurance policies covering motor vehicle own property damage risks but not third party risks, please provide the data for each type of vehicle in respect of such policies in the following table.</t>
    <phoneticPr fontId="0" type="noConversion"/>
  </si>
  <si>
    <t>Special Own Damage Policy</t>
    <phoneticPr fontId="0" type="noConversion"/>
  </si>
  <si>
    <t>Type of Motor Vehicle</t>
    <phoneticPr fontId="0" type="noConversion"/>
  </si>
  <si>
    <r>
      <t xml:space="preserve">Gross Written Premiums </t>
    </r>
    <r>
      <rPr>
        <sz val="10"/>
        <rFont val="Arial"/>
        <family val="2"/>
      </rPr>
      <t>(HK$'000)</t>
    </r>
  </si>
  <si>
    <r>
      <t xml:space="preserve">Sums Insured </t>
    </r>
    <r>
      <rPr>
        <sz val="10"/>
        <rFont val="Arial"/>
        <family val="2"/>
      </rPr>
      <t>(HK$'000)</t>
    </r>
  </si>
  <si>
    <r>
      <t>Remarks</t>
    </r>
    <r>
      <rPr>
        <b/>
        <sz val="10"/>
        <rFont val="Arial"/>
        <family val="2"/>
      </rPr>
      <t xml:space="preserve">   </t>
    </r>
    <r>
      <rPr>
        <sz val="10"/>
        <rFont val="Arial"/>
        <family val="2"/>
      </rPr>
      <t>(Please provide details on a separate sheet, if necessary)</t>
    </r>
  </si>
  <si>
    <t>1. Allocation Basis of Management Expenses among Motor Vehicle Types:</t>
    <phoneticPr fontId="0" type="noConversion"/>
  </si>
  <si>
    <t>2. Allocation Basis of Premium Liabilities among Motor Vehicle Types:</t>
  </si>
  <si>
    <t>3. Other Remarks:</t>
  </si>
  <si>
    <t>Prior Period Adjustment:</t>
    <phoneticPr fontId="0" type="noConversion"/>
  </si>
  <si>
    <t>(If yes, please provide details)</t>
    <phoneticPr fontId="0" type="noConversion"/>
  </si>
  <si>
    <t>Validation on exposure</t>
  </si>
  <si>
    <t>Comprehensive</t>
  </si>
  <si>
    <t>Third Party</t>
  </si>
  <si>
    <t>B.G.R.5 General insurance results – employees’ compensation by occupation type</t>
  </si>
  <si>
    <t>Trade Occupation</t>
    <phoneticPr fontId="0" type="noConversion"/>
  </si>
  <si>
    <t>1. Agriculture, Forestry &amp; Fishing</t>
  </si>
  <si>
    <t>3. Manufacturing</t>
  </si>
  <si>
    <t>4. Electricity, Gas &amp; Water</t>
  </si>
  <si>
    <t>5a2. Special Trades – on Contract Value Basis</t>
  </si>
  <si>
    <t>7.  Transport, Storage &amp; Communication</t>
  </si>
  <si>
    <t>8. Financing, Insurance, Real Estate &amp; Business Services</t>
  </si>
  <si>
    <t>9. Community, Social and Personal Services</t>
  </si>
  <si>
    <t>1. Agriculture, Forestry &amp; Fishing</t>
    <phoneticPr fontId="1" type="noConversion"/>
  </si>
  <si>
    <t>2. Mining &amp; Quarrying</t>
    <phoneticPr fontId="1" type="noConversion"/>
  </si>
  <si>
    <t>3.   Manufacturing</t>
    <phoneticPr fontId="1" type="noConversion"/>
  </si>
  <si>
    <t>4.   Electricity, Gas &amp; Water</t>
    <phoneticPr fontId="1" type="noConversion"/>
  </si>
  <si>
    <t>5a1. Special Trades - on Annual Wage Basis</t>
    <phoneticPr fontId="1" type="noConversion"/>
  </si>
  <si>
    <t>5b. Construction - on Annual Wage Basis</t>
    <phoneticPr fontId="1" type="noConversion"/>
  </si>
  <si>
    <t>5c. Construction - on Contract Value Basis</t>
    <phoneticPr fontId="1" type="noConversion"/>
  </si>
  <si>
    <t>6a. Wholesale, Retail &amp; Import/Export Trades</t>
    <phoneticPr fontId="1" type="noConversion"/>
  </si>
  <si>
    <t>6b. Restaurants &amp; Hotels</t>
    <phoneticPr fontId="1" type="noConversion"/>
  </si>
  <si>
    <t>7.   Transport, Storage &amp; Communication</t>
    <phoneticPr fontId="1" type="noConversion"/>
  </si>
  <si>
    <t>8.   Financing, Insurance, Real Estate &amp; Business Services</t>
    <phoneticPr fontId="1" type="noConversion"/>
  </si>
  <si>
    <t>9.   Community, Social and Personal Services</t>
    <phoneticPr fontId="1" type="noConversion"/>
  </si>
  <si>
    <t>10. Others/Non-Classified Occupations</t>
    <phoneticPr fontId="1" type="noConversion"/>
  </si>
  <si>
    <t>EC Non-Con</t>
  </si>
  <si>
    <t>EC Con</t>
  </si>
  <si>
    <t>B.G.R.5A General insurance results – employees’ compensation claims paid and case outstanding</t>
  </si>
  <si>
    <t>Follow Linear Methods,Follow Risk Exposure Pattern</t>
  </si>
  <si>
    <t>Table 1：Employees' Compensation Gross Claims Paid During the Period (Accident Year Basis)</t>
  </si>
  <si>
    <t xml:space="preserve">Trade Occupation </t>
    <phoneticPr fontId="0" type="noConversion"/>
  </si>
  <si>
    <t>Agriculture, forestry and fishing</t>
    <phoneticPr fontId="0" type="noConversion"/>
  </si>
  <si>
    <t>Mining and quarrying</t>
    <phoneticPr fontId="0" type="noConversion"/>
  </si>
  <si>
    <t>Manufacturing</t>
    <phoneticPr fontId="0" type="noConversion"/>
  </si>
  <si>
    <t>Electricity, gas and water</t>
    <phoneticPr fontId="0" type="noConversion"/>
  </si>
  <si>
    <t>a1. Special Trades - on annual wage basis</t>
  </si>
  <si>
    <t>a2. Special Trades - on contract value basis</t>
  </si>
  <si>
    <t>b. Construction - on annual wage basis</t>
  </si>
  <si>
    <t>c. Construction - on contract value basis</t>
  </si>
  <si>
    <t>a. Wholesale, retail and import/export trades</t>
  </si>
  <si>
    <t>b. Restaurants and hotels</t>
    <phoneticPr fontId="0" type="noConversion"/>
  </si>
  <si>
    <t>Transport, storage and communication</t>
    <phoneticPr fontId="0" type="noConversion"/>
  </si>
  <si>
    <t>Financing, insurance, real estate and business services</t>
    <phoneticPr fontId="0" type="noConversion"/>
  </si>
  <si>
    <t>Community, social and personal services</t>
    <phoneticPr fontId="0" type="noConversion"/>
  </si>
  <si>
    <t>Others/ Non-classified occupations</t>
    <phoneticPr fontId="0" type="noConversion"/>
  </si>
  <si>
    <t>Table 2：Employees' Compensation Gross Case Outstanding Claims Amount and Number of Outstanding Claims as at the end of the Period (Accident Year Basis)</t>
  </si>
  <si>
    <t>Table 3：(5c) Construction - Contract Value Basis Employees' Compensation - Claims Triangle Information (Underwriting Year Basis)</t>
  </si>
  <si>
    <t xml:space="preserve">Table 3.1 - Written Premium (Gross of Reinsurance and Underwriting Year Basis) </t>
  </si>
  <si>
    <t>Underwriting Year Basis</t>
  </si>
  <si>
    <t>Written Premium during the financial year period</t>
  </si>
  <si>
    <t xml:space="preserve">Table 3.2 - Earned Premium (Gross of Reinsurance and Underwriting Year Basis) </t>
  </si>
  <si>
    <t>Earned Premium during the financial year period</t>
  </si>
  <si>
    <t>Please state how you calculate the Premium Earning?</t>
  </si>
  <si>
    <t>Table 3.3 - Paid Incremental Claims Triangle (Gross Underwriting Year basis)</t>
  </si>
  <si>
    <t xml:space="preserve">Table 3.4 - Case Outstanding triangle (Gross of Reinsurance and Underwriting Year Basis) </t>
  </si>
  <si>
    <t>Table 3.5 - Reported Claims Count Triangle (Gross of Reinsurance and Underwriting Year Basis) (cumulative in unit)</t>
  </si>
  <si>
    <t>B.G.R.5B General insurance results – employees’ compensation exposure by occupation type</t>
  </si>
  <si>
    <t>Annual Wage</t>
    <phoneticPr fontId="1" type="noConversion"/>
  </si>
  <si>
    <t>Gross Written Premium as % of Annual Wage</t>
  </si>
  <si>
    <t>Contract Value</t>
  </si>
  <si>
    <t>Gross Written Premium as % of Contract Value</t>
  </si>
  <si>
    <t>1. Allocation Basis of Management Expenses among Trade Occupations:</t>
    <phoneticPr fontId="0" type="noConversion"/>
  </si>
  <si>
    <t>2. Allocation Basis of Premium Liabilities among Trade Occupations:</t>
  </si>
  <si>
    <t>Prior Period Adjustment:</t>
  </si>
  <si>
    <t>(If yes, please provide details)</t>
  </si>
  <si>
    <t>Yes</t>
    <phoneticPr fontId="0" type="noConversion"/>
  </si>
  <si>
    <t>No</t>
    <phoneticPr fontId="0" type="noConversion"/>
  </si>
  <si>
    <t>On Contract Value Basis</t>
  </si>
  <si>
    <t>On Annual Wage Basis</t>
  </si>
  <si>
    <t>B.G.R.5C Policy details of employees’ compensation policies with self-insured retention</t>
  </si>
  <si>
    <t>Per-claim</t>
  </si>
  <si>
    <t>Annual-aggregate</t>
  </si>
  <si>
    <t xml:space="preserve">Financial Reporting Year : </t>
  </si>
  <si>
    <t>Table 1 : Policy reporting of individual Employees' Compensation policies with Self-Retention feature</t>
  </si>
  <si>
    <t>Policy Information</t>
  </si>
  <si>
    <t>Self-Insured Retention Information</t>
  </si>
  <si>
    <t xml:space="preserve">Policy Number </t>
  </si>
  <si>
    <t>Gross Written Premium*</t>
  </si>
  <si>
    <t>Annual Wage*</t>
  </si>
  <si>
    <t>Contract Value*</t>
  </si>
  <si>
    <t>Inception date
 (dd mmm yyyy)</t>
  </si>
  <si>
    <t>Expiry date 
(dd mmm yyyy)</t>
  </si>
  <si>
    <t xml:space="preserve">Per-Claim Self-insured Retention Amount </t>
  </si>
  <si>
    <t>Annual aggregate limit Amount on Self-insured Retention</t>
  </si>
  <si>
    <t>Is collateral required? 
If yes, please describe.</t>
  </si>
  <si>
    <t>Note :</t>
  </si>
  <si>
    <t>* for column 3-5, please follow the same reporting method used in the Table 3 of [B.G.R.5B EC Exposure]</t>
  </si>
  <si>
    <t>B.G.R.6 Marine business – statutory business</t>
  </si>
  <si>
    <t>Local Vessels Insurance Business under section 23D of the Merchant Shipping (Local Vessels) Ordinance (Cap. 548) and any regulation made under section 89 of the Ordinance</t>
  </si>
  <si>
    <t>No. of policies in force at end of period</t>
    <phoneticPr fontId="0" type="noConversion"/>
  </si>
  <si>
    <t>No. of local vessels covered by such policies</t>
    <phoneticPr fontId="0" type="noConversion"/>
  </si>
  <si>
    <t>No. of outstanding claims
at end of period</t>
    <phoneticPr fontId="0" type="noConversion"/>
  </si>
  <si>
    <t>Third Party Risks</t>
  </si>
  <si>
    <t>Validate number of policy and vessel count</t>
  </si>
  <si>
    <t>Check</t>
  </si>
  <si>
    <t>B.LT.D.1 Linked Long Term (Class C) (supplementary information)</t>
  </si>
  <si>
    <r>
      <t xml:space="preserve">Please provide the following information for </t>
    </r>
    <r>
      <rPr>
        <b/>
        <u/>
        <sz val="10"/>
        <rFont val="Arial"/>
        <family val="2"/>
      </rPr>
      <t>all</t>
    </r>
    <r>
      <rPr>
        <sz val="10"/>
        <rFont val="Arial"/>
        <family val="2"/>
      </rPr>
      <t xml:space="preserve"> in-force Linked Long Term (Class C) policies:</t>
    </r>
  </si>
  <si>
    <t>(a)    Basic Particulars of Each Linked Long Term (Class C) Product</t>
  </si>
  <si>
    <t>Name of Linked Long Term (Class C) Product</t>
  </si>
  <si>
    <t>Single / Regular Premium</t>
  </si>
  <si>
    <t>Contribution Period</t>
  </si>
  <si>
    <t>Benefit Period</t>
  </si>
  <si>
    <t>Type of Product</t>
  </si>
  <si>
    <t>Year in which product was introduced</t>
  </si>
  <si>
    <t>Closed to new business</t>
  </si>
  <si>
    <t>Actuarially funded product</t>
  </si>
  <si>
    <t>(S/R/Both)</t>
  </si>
  <si>
    <t>(Whole life/No. of years)</t>
  </si>
  <si>
    <t xml:space="preserve">(e.g. whole life, endowment, universal life, annuity, others) </t>
  </si>
  <si>
    <t>(and year and month in which it ceased to accept new business, if applicable)</t>
  </si>
  <si>
    <t>(Yes/No)</t>
  </si>
  <si>
    <r>
      <t xml:space="preserve">Please provide the following information for </t>
    </r>
    <r>
      <rPr>
        <b/>
        <u/>
        <sz val="10"/>
        <rFont val="Arial"/>
        <family val="2"/>
      </rPr>
      <t>all</t>
    </r>
    <r>
      <rPr>
        <sz val="10"/>
        <rFont val="Arial"/>
        <family val="2"/>
      </rPr>
      <t xml:space="preserve"> supplementary contracts attached to the base plan of in-force Linked Long Term (Class C) policies (if applicable):</t>
    </r>
  </si>
  <si>
    <t>Type of Supplementary Contracts</t>
  </si>
  <si>
    <t>Total amount of policyholder account balance</t>
  </si>
  <si>
    <t>Total amount of funded portion</t>
  </si>
  <si>
    <t>Total amount of unfunded portion</t>
  </si>
  <si>
    <t>Sums Assured</t>
  </si>
  <si>
    <t>Current Estimate (Unit) - Gross of RI</t>
  </si>
  <si>
    <t>Current Estimate (Non-Unit) - Gross of RI</t>
  </si>
  <si>
    <t>Current Estimate - Gross of RI</t>
  </si>
  <si>
    <t>(HK$’000)</t>
  </si>
  <si>
    <t>Investment according to policyholders’ choice</t>
  </si>
  <si>
    <t>Investment at the discretion of insurer</t>
  </si>
  <si>
    <t>(1)+(2)+(3)</t>
    <phoneticPr fontId="0" type="noConversion"/>
  </si>
  <si>
    <t>(1)</t>
    <phoneticPr fontId="0" type="noConversion"/>
  </si>
  <si>
    <t>(2)</t>
    <phoneticPr fontId="0" type="noConversion"/>
  </si>
  <si>
    <t>(3)</t>
    <phoneticPr fontId="0" type="noConversion"/>
  </si>
  <si>
    <t>(4)</t>
    <phoneticPr fontId="0" type="noConversion"/>
  </si>
  <si>
    <t>(5)</t>
    <phoneticPr fontId="0" type="noConversion"/>
  </si>
  <si>
    <t>(4)+(5)</t>
    <phoneticPr fontId="0" type="noConversion"/>
  </si>
  <si>
    <t>Term riders</t>
  </si>
  <si>
    <t>Linked riders</t>
  </si>
  <si>
    <t>Accident &amp; Sickness (Medical)</t>
  </si>
  <si>
    <t>Accident &amp; Sickness (Non-medical)</t>
  </si>
  <si>
    <t>Waiver of Premiums</t>
  </si>
  <si>
    <t>Based on the number of Linked Long Term (Class C) products a given insurer has, (i) for ILAS product referring to the list at below path; and (ii) otherwise if such CE number is not available, the use of “dummy code” (e.g. XXX000, XXX001, XXX002 etc) are allowed.</t>
  </si>
  <si>
    <t>https://apps.sfc.hk/productlistWeb/searchProduct/ILAS.do?lang=EN</t>
    <phoneticPr fontId="0" type="noConversion"/>
  </si>
  <si>
    <t>Name of Linked Long Term (Class C) product</t>
  </si>
  <si>
    <t>CE No. (AAA999)</t>
    <phoneticPr fontId="0" type="noConversion"/>
  </si>
  <si>
    <t>Result</t>
    <phoneticPr fontId="0" type="noConversion"/>
  </si>
  <si>
    <t>B.LT.D.XXX Linked Long Term (Class C) (supplementary information by product)</t>
  </si>
  <si>
    <t>Name of Linked Long Term (Class C) Product:</t>
  </si>
  <si>
    <t>(a)    No. of In-force Polices and Account Balance of Each Linked Long Term (Class C) Product</t>
  </si>
  <si>
    <t xml:space="preserve">Base Plan </t>
  </si>
  <si>
    <r>
      <t>Supplementary Contracts (</t>
    </r>
    <r>
      <rPr>
        <u/>
        <sz val="10"/>
        <rFont val="Arial"/>
        <family val="2"/>
      </rPr>
      <t>linked riders only</t>
    </r>
    <r>
      <rPr>
        <sz val="10"/>
        <rFont val="Arial"/>
        <family val="2"/>
      </rPr>
      <t>) attached to the Base Plan</t>
    </r>
  </si>
  <si>
    <t>(if applicable)</t>
  </si>
  <si>
    <t>(a)</t>
  </si>
  <si>
    <t>(b)</t>
  </si>
  <si>
    <t>(a)+(b)</t>
  </si>
  <si>
    <t>Number of policy years lapsed since the inception of the policies</t>
    <phoneticPr fontId="0" type="noConversion"/>
  </si>
  <si>
    <t>No. of in-force policies</t>
  </si>
  <si>
    <t>Total amount of unfunded portion</t>
    <phoneticPr fontId="0" type="noConversion"/>
  </si>
  <si>
    <t>(HK$’000)</t>
    <phoneticPr fontId="0" type="noConversion"/>
  </si>
  <si>
    <t>Investment according to policyholders' choice</t>
    <phoneticPr fontId="0" type="noConversion"/>
  </si>
  <si>
    <t>Investment at the discretion of insurer (if applicable)</t>
    <phoneticPr fontId="0" type="noConversion"/>
  </si>
  <si>
    <t>(4)+(5)+(6)</t>
  </si>
  <si>
    <t>(6)</t>
    <phoneticPr fontId="0" type="noConversion"/>
  </si>
  <si>
    <t>(7)+(8)+(9)</t>
  </si>
  <si>
    <t>(7)</t>
    <phoneticPr fontId="0" type="noConversion"/>
  </si>
  <si>
    <t>(8)</t>
    <phoneticPr fontId="0" type="noConversion"/>
  </si>
  <si>
    <t>(9)</t>
    <phoneticPr fontId="0" type="noConversion"/>
  </si>
  <si>
    <t>0 &lt; 5 years</t>
    <phoneticPr fontId="0" type="noConversion"/>
  </si>
  <si>
    <t>5 &lt; 10 years</t>
    <phoneticPr fontId="0" type="noConversion"/>
  </si>
  <si>
    <t>10 &lt; 15 years</t>
    <phoneticPr fontId="0" type="noConversion"/>
  </si>
  <si>
    <t>15 &lt; 20 years</t>
    <phoneticPr fontId="0" type="noConversion"/>
  </si>
  <si>
    <t>20 &lt; 25 years</t>
    <phoneticPr fontId="0" type="noConversion"/>
  </si>
  <si>
    <t>25 &lt; 30 years</t>
    <phoneticPr fontId="0" type="noConversion"/>
  </si>
  <si>
    <t>30+ years</t>
    <phoneticPr fontId="0" type="noConversion"/>
  </si>
  <si>
    <t>(b)    Sums Assured and Liability of Each Linked Long Term (Class C) Product</t>
  </si>
  <si>
    <t>Base Plan</t>
  </si>
  <si>
    <r>
      <t>Supplementary Contracts (</t>
    </r>
    <r>
      <rPr>
        <u/>
        <sz val="10"/>
        <rFont val="Arial"/>
        <family val="2"/>
      </rPr>
      <t>all riders</t>
    </r>
    <r>
      <rPr>
        <sz val="10"/>
        <rFont val="Arial"/>
        <family val="2"/>
      </rPr>
      <t>) attached to the Base Plan</t>
    </r>
  </si>
  <si>
    <t>(c)</t>
  </si>
  <si>
    <t>(d)</t>
  </si>
  <si>
    <t>(c)+(d)</t>
  </si>
  <si>
    <t>Current Estimate (Non-Unit)  - Gross of RI</t>
  </si>
  <si>
    <t>(10)</t>
    <phoneticPr fontId="0" type="noConversion"/>
  </si>
  <si>
    <t>(11)</t>
    <phoneticPr fontId="0" type="noConversion"/>
  </si>
  <si>
    <t>(10)+(11)</t>
    <phoneticPr fontId="0" type="noConversion"/>
  </si>
  <si>
    <t>(12)</t>
    <phoneticPr fontId="0" type="noConversion"/>
  </si>
  <si>
    <t>(13)</t>
    <phoneticPr fontId="0" type="noConversion"/>
  </si>
  <si>
    <t>(12)+(13)</t>
    <phoneticPr fontId="0" type="noConversion"/>
  </si>
  <si>
    <t>(14)</t>
    <phoneticPr fontId="0" type="noConversion"/>
  </si>
  <si>
    <t>(15)</t>
    <phoneticPr fontId="0" type="noConversion"/>
  </si>
  <si>
    <t>(14)+(15)</t>
  </si>
  <si>
    <t>Check (Total amount of policyholder account balance)</t>
  </si>
  <si>
    <t>Check (Sums Assured)</t>
  </si>
  <si>
    <t>Check (Current Estimate - Gross of RI)</t>
  </si>
  <si>
    <t>S.RI.1 Reinsurance premium ceded</t>
  </si>
  <si>
    <t xml:space="preserve">Total Reinsurance / Retrocession Premium Ceded over the Reporting Period </t>
  </si>
  <si>
    <t>Total Gross Written Premium</t>
  </si>
  <si>
    <t>Reinsurance / retrocession premium ceded (HKD'000)</t>
  </si>
  <si>
    <t>Retention ratio</t>
  </si>
  <si>
    <t xml:space="preserve">Treaty </t>
  </si>
  <si>
    <t xml:space="preserve">Facultative </t>
  </si>
  <si>
    <t xml:space="preserve">Total </t>
  </si>
  <si>
    <r>
      <t>Total gross written premium consistent with return B.G.R.1</t>
    </r>
    <r>
      <rPr>
        <i/>
        <sz val="10"/>
        <rFont val="Arial"/>
        <family val="2"/>
      </rPr>
      <t xml:space="preserve"> (applicable to GI insurers only)</t>
    </r>
  </si>
  <si>
    <t>Commentary</t>
  </si>
  <si>
    <r>
      <t>Reinsurance premium ceded consistent with return B.G.R.1</t>
    </r>
    <r>
      <rPr>
        <i/>
        <sz val="10"/>
        <rFont val="Arial"/>
        <family val="2"/>
      </rPr>
      <t xml:space="preserve"> (applicable to GI insurers only)</t>
    </r>
  </si>
  <si>
    <t xml:space="preserve">Check </t>
  </si>
  <si>
    <t xml:space="preserve">Commentary </t>
  </si>
  <si>
    <t>Retention Ratio &lt;=100%</t>
  </si>
  <si>
    <t>S.RI.2 Facultative reinsurance arrangement</t>
  </si>
  <si>
    <t xml:space="preserve">Facultative Reinsurance Arrangements </t>
  </si>
  <si>
    <t>Note: For general insurance insurers, only facultative reinsurance arrangements with contract limit exceeeding 50% of Net Asset are to be reported. For applicable insurers, 50% of Net Asset in HKD'000 is</t>
  </si>
  <si>
    <t>Lines of Business</t>
  </si>
  <si>
    <t>Description of Risk</t>
  </si>
  <si>
    <t>Total Sum Insured</t>
  </si>
  <si>
    <t xml:space="preserve">Form of Reinsurance </t>
  </si>
  <si>
    <t>Retention</t>
  </si>
  <si>
    <t>Name of Reinsurer</t>
  </si>
  <si>
    <t>Rating</t>
  </si>
  <si>
    <t>Authorizing / licensing jurisdiction</t>
  </si>
  <si>
    <t xml:space="preserve">Reinsurer Share </t>
  </si>
  <si>
    <t>Inception date 
(dd mmm yyyy)</t>
  </si>
  <si>
    <t>Treaty name</t>
  </si>
  <si>
    <t>Treaty index</t>
  </si>
  <si>
    <t>Result</t>
    <phoneticPr fontId="0" type="noConversion"/>
  </si>
  <si>
    <t>S.RI.3 Treaty reinsurance arrangement</t>
  </si>
  <si>
    <t xml:space="preserve">Treaty Name: </t>
  </si>
  <si>
    <t xml:space="preserve">Distinct Treaty Index: </t>
  </si>
  <si>
    <t>Insignificant Risk Transfer (GL17, Section 7) where appliable, whether the arrangement has been approved by IA</t>
  </si>
  <si>
    <t>Please indicate whether the treaty covers business operations outside of HK</t>
  </si>
  <si>
    <t>For Branch insurers, please indicate whether the treaty is arranged by local or head/regional office</t>
  </si>
  <si>
    <t>Table 1a: Quota Share Coverage</t>
  </si>
  <si>
    <r>
      <t xml:space="preserve">Reinsurance Coverage </t>
    </r>
    <r>
      <rPr>
        <sz val="10"/>
        <rFont val="Arial"/>
        <family val="2"/>
      </rPr>
      <t>(please provide products/risks covered in detail)</t>
    </r>
  </si>
  <si>
    <t>% retained by cedant</t>
  </si>
  <si>
    <t xml:space="preserve">% ceded to treaty </t>
  </si>
  <si>
    <t>Maximum cover per risk</t>
  </si>
  <si>
    <t>Maximum cover per event</t>
  </si>
  <si>
    <t>Maximum cover per treaty</t>
  </si>
  <si>
    <t>Total expected reinsurance premium payable</t>
  </si>
  <si>
    <t>Inception date
(dd mmm yyyy)</t>
  </si>
  <si>
    <t>Expiry date
(dd mmm yyyy)</t>
  </si>
  <si>
    <t>Structure of reinsurance 
(Risk premium or original terms basis) (LT only)</t>
  </si>
  <si>
    <t>Table 1b: Other Proportional Coverage</t>
  </si>
  <si>
    <t>Type of treaty (e.g. surplus)</t>
  </si>
  <si>
    <t xml:space="preserve">Per risk retention </t>
  </si>
  <si>
    <t>Table 1c: Stop Loss &amp; Non-indemnity Coverage</t>
  </si>
  <si>
    <t>Type of trigger under treaty / arrangement</t>
  </si>
  <si>
    <t>Trigger point</t>
  </si>
  <si>
    <t>Maximum cover per treaty / arrangement</t>
  </si>
  <si>
    <t>Table 1d: Excess of Loss Coverage</t>
  </si>
  <si>
    <t xml:space="preserve">Cover basis </t>
  </si>
  <si>
    <t>Trigger point /
deductible</t>
  </si>
  <si>
    <t>Treaty limit</t>
  </si>
  <si>
    <t>No. of reinstatements</t>
  </si>
  <si>
    <t>Expected reinsurance premium for the layer</t>
  </si>
  <si>
    <t>Inception date (dd mmm yyyy)</t>
  </si>
  <si>
    <t>Table 2: Reinsurer panel</t>
  </si>
  <si>
    <t>Name of reinsurers</t>
  </si>
  <si>
    <t>Authorizing / 
licensing jurisdiction</t>
  </si>
  <si>
    <t>Whether reinsurer is within cedant's corporate group</t>
  </si>
  <si>
    <t>Reinsurer's share</t>
  </si>
  <si>
    <t>Credit rating</t>
  </si>
  <si>
    <t>Date treaty is signed by reinsurers 
(dd mmm yyyy)</t>
  </si>
  <si>
    <t>Whether the treaty is terminated for new business (LT only)</t>
  </si>
  <si>
    <t>Whether reinsurance rates are guaranteed or subject to review by reinsurer (LT only)</t>
  </si>
  <si>
    <t>Additional data field (if needed for clarity, please specify in Remarks)</t>
  </si>
  <si>
    <t>S.G.1 General insurance risk exposure survey and mortgage insurance line</t>
  </si>
  <si>
    <t>GI Insurance Risk Exposure Survey</t>
  </si>
  <si>
    <t>Type of Exposure</t>
  </si>
  <si>
    <t>Do you have this kind of exposure (Yes/No)</t>
  </si>
  <si>
    <t xml:space="preserve">Net Written Premium </t>
  </si>
  <si>
    <t xml:space="preserve">Accumlated Exposure-specific gross Limit </t>
  </si>
  <si>
    <t xml:space="preserve">Description of Coverage &amp; Exposure </t>
  </si>
  <si>
    <t xml:space="preserve">Cyber Insurance – Personal </t>
  </si>
  <si>
    <t>Cyber Insurance – Commercial</t>
  </si>
  <si>
    <t>Pandemic</t>
  </si>
  <si>
    <t>Contingent Business Interruption</t>
  </si>
  <si>
    <t xml:space="preserve">Any unlimited coverage </t>
  </si>
  <si>
    <t>Coverage for Small Unmanned Aircraft (SUA) under Cap. 448G ^</t>
  </si>
  <si>
    <t>Any other new exposures 1 (please elaborate in column 5)</t>
  </si>
  <si>
    <t>Any other new exposures 2 (please elaborate in column 5)</t>
  </si>
  <si>
    <t>Any other new exposures 3 (please elaborate in column 5)</t>
  </si>
  <si>
    <t>^ For Direct Business only. Please describe in Column 5: (a) the category of SUAs being covered; and (b) whether the coverage is offered as a standalone SUA product or as part of a broader commercial liability package</t>
  </si>
  <si>
    <t>Any claims reported this year that is defined as silent cyber?</t>
  </si>
  <si>
    <t>Gross Claim Incurred</t>
  </si>
  <si>
    <t>Net Claim Incurred</t>
  </si>
  <si>
    <t>Description of Policy coverages and Loss Events</t>
  </si>
  <si>
    <t>Silent Cyber Claims</t>
  </si>
  <si>
    <t>Mortgage Insurance Business Survey</t>
  </si>
  <si>
    <r>
      <t xml:space="preserve">(a) Have you underwritten any </t>
    </r>
    <r>
      <rPr>
        <b/>
        <i/>
        <sz val="10"/>
        <rFont val="Arial"/>
        <family val="2"/>
      </rPr>
      <t>mortgage insurance business</t>
    </r>
    <r>
      <rPr>
        <sz val="10"/>
        <rFont val="Arial"/>
        <family val="2"/>
      </rPr>
      <t xml:space="preserve"> in the relevant financial year?</t>
    </r>
  </si>
  <si>
    <t>(b) If YES in (a), please fill in the table (Unit: in HKD thousands)</t>
  </si>
  <si>
    <t>Contingency Reserve</t>
  </si>
  <si>
    <t>Balance as at beginning of accounting year</t>
  </si>
  <si>
    <t>Inflow of Contingency Reserve (by transfer from retained earnings)</t>
  </si>
  <si>
    <t>Withdrawal</t>
  </si>
  <si>
    <t>Release</t>
  </si>
  <si>
    <t>Balance as at end of accounting year (forming part of III.D. Other reserves in &lt;F.1 EBS&gt;)</t>
  </si>
  <si>
    <t>Declare exposure for all the risks above</t>
  </si>
  <si>
    <t>Check GI Risk Survey</t>
  </si>
  <si>
    <t>Check Mortgage Survey</t>
  </si>
  <si>
    <t>S.LT.Prod.1 Long term product update</t>
  </si>
  <si>
    <t>Reporting Groupings</t>
  </si>
  <si>
    <t>Product Features</t>
  </si>
  <si>
    <t>No.</t>
  </si>
  <si>
    <t>Product code
(identifier)</t>
  </si>
  <si>
    <r>
      <t xml:space="preserve">Reported previously? (Yes/No)
</t>
    </r>
    <r>
      <rPr>
        <b/>
        <i/>
        <sz val="10"/>
        <rFont val="Arial"/>
        <family val="2"/>
      </rPr>
      <t>If yes, please input column 25</t>
    </r>
  </si>
  <si>
    <t>LT portfolio</t>
  </si>
  <si>
    <t>CE LoB</t>
  </si>
  <si>
    <t>TVOG grouping</t>
  </si>
  <si>
    <t>Sub-fund for profit sharing</t>
  </si>
  <si>
    <t>Grouping for crediting rate determination</t>
  </si>
  <si>
    <t>Launch date
(dd mmm yyyy)</t>
  </si>
  <si>
    <t>Standalone / 
rider</t>
  </si>
  <si>
    <t>Policy currencies</t>
  </si>
  <si>
    <t>Premium payment term
(years)</t>
  </si>
  <si>
    <t>Level premium?
(Yes/No)</t>
  </si>
  <si>
    <t>Premium rate can be adjusted?
(Yes/No)</t>
  </si>
  <si>
    <t>Benefit term
(years)</t>
  </si>
  <si>
    <t>Contract boundary
(years)</t>
  </si>
  <si>
    <t>Underwriting</t>
  </si>
  <si>
    <t>Description of discretionary benefit if any</t>
  </si>
  <si>
    <t>Material contractual options</t>
  </si>
  <si>
    <t>Embedded financial guarantees</t>
  </si>
  <si>
    <t>Regulatory approved products? (e.g. QDAP/VHIS)</t>
  </si>
  <si>
    <t>Distribution channels</t>
  </si>
  <si>
    <t>Other remarkable features</t>
  </si>
  <si>
    <t>Describe the updates if reported previously</t>
  </si>
  <si>
    <t>S.LT.Prod.2 Long term product status</t>
  </si>
  <si>
    <t>Please provide the product code for:</t>
  </si>
  <si>
    <t>Products being shelved in the reporting year</t>
  </si>
  <si>
    <t>Shelved products with all underlying policies being terminated in the reporting year</t>
  </si>
  <si>
    <t>Products being repriced in the reporting year</t>
  </si>
  <si>
    <t>S.LT.Prod.3 Long term product statistics</t>
  </si>
  <si>
    <t>IF NoP at the end of reporting period (in unit)</t>
  </si>
  <si>
    <t>NB NoP over the reporting period (in unit)</t>
  </si>
  <si>
    <t>Total GWP - non-single premium (HKD '000)</t>
  </si>
  <si>
    <t>Total GWP - single premium (HKD '000)</t>
  </si>
  <si>
    <t>NB annualized premium - non-single premium (HKD '000)</t>
  </si>
  <si>
    <t>NB single premium (HKD '000)</t>
  </si>
  <si>
    <t>Prepaid premium account balance (HKD '000)</t>
  </si>
  <si>
    <t>Funds on deposit account balance (HKD '000)</t>
  </si>
  <si>
    <t>Deterministic CE for the top 10 products in terms of deterministic CE (HKD '000)</t>
  </si>
  <si>
    <t>Check on the business coverage</t>
  </si>
  <si>
    <t>Check (Total insurance liabilities)</t>
  </si>
  <si>
    <t>Check (Total GWP)</t>
  </si>
  <si>
    <t>Check (NB premium)</t>
  </si>
  <si>
    <t>Reference statistics</t>
  </si>
  <si>
    <t>Total insurance liabilities (HKD '000)</t>
  </si>
  <si>
    <t>Total GWP (HKD '000)</t>
  </si>
  <si>
    <t>NB premium (HKD '000)</t>
  </si>
  <si>
    <t>Total of reference statistics for all long term business</t>
  </si>
  <si>
    <t>Coverage of business filled in this return</t>
  </si>
  <si>
    <t>Required coverage</t>
  </si>
  <si>
    <t>Check if any missing input of reference statistics for business coverage checking</t>
  </si>
  <si>
    <t>Reference assets</t>
  </si>
  <si>
    <t>Guaranteed rate(s) for the underlying products (%)</t>
  </si>
  <si>
    <t>Separately managed for the underlying products?</t>
  </si>
  <si>
    <t>Market values as at YE (HKD '000)</t>
  </si>
  <si>
    <t>Annualized return (%)</t>
  </si>
  <si>
    <t>Basis of annualized return (book/market value)</t>
  </si>
  <si>
    <t>Annualized crediting rate (%)</t>
  </si>
  <si>
    <t>Spread earned by insurer (%)</t>
  </si>
  <si>
    <t>Explain difference between col 5 and col 7 + col 8</t>
  </si>
  <si>
    <t>S.LQ.1 Liquidity risk (exposure base)</t>
  </si>
  <si>
    <t xml:space="preserve">Assets </t>
  </si>
  <si>
    <t>Ref to F.1 (or other worksheet)</t>
  </si>
  <si>
    <t>Carrying value under regulatory balance sheet as at period end</t>
  </si>
  <si>
    <t>Applicable to HK insurers or designated insurers: Of which belongs to Branch insurance operations outside Hong Kong</t>
  </si>
  <si>
    <t>Cash and cash equivalents, and statutory deposits</t>
  </si>
  <si>
    <t>I.C</t>
  </si>
  <si>
    <t>Sovereign Bonds</t>
  </si>
  <si>
    <t>of which Rating 1 or 2</t>
  </si>
  <si>
    <t>&lt;F.A.3&gt;</t>
  </si>
  <si>
    <t>of which Rating 3</t>
  </si>
  <si>
    <t>of which Rating 4</t>
  </si>
  <si>
    <t>Corporate Bonds</t>
  </si>
  <si>
    <t>Listed Equities</t>
  </si>
  <si>
    <t>&lt;F.A.2&gt;</t>
  </si>
  <si>
    <t>Liabilities</t>
  </si>
  <si>
    <t>Total Business</t>
  </si>
  <si>
    <t>Surrender value of insurance liabilities</t>
  </si>
  <si>
    <t>for policies of which the surrender value is greater than or equal to total premium paid</t>
  </si>
  <si>
    <t>for policies of which the surrender value is less than or equal to 80% of total premium paid</t>
  </si>
  <si>
    <t>for the remaining policies</t>
  </si>
  <si>
    <t>Unearned premiums</t>
  </si>
  <si>
    <t>Amount that would be expected to be paid within 1 year under a self-defined adverse scenario representing a 1-in-200 (i.e. 99.5% VaR) or more remote event (net of reinsurance)</t>
  </si>
  <si>
    <t>Short-term borrowing</t>
  </si>
  <si>
    <t>Additional payments due as the result of credit downgrade to two notches</t>
  </si>
  <si>
    <t>Gross Derivative Liabilities</t>
  </si>
  <si>
    <t>Eligible cash variation margin offset</t>
  </si>
  <si>
    <t>Initial margin</t>
  </si>
  <si>
    <t>Gross fair value of repurchase ('Repos') transaction liabilities (excluding Repos conducted entirely from separate account)</t>
  </si>
  <si>
    <t>Gross fair value of all securities lending liabilities (excluding Securities lending conducted entirely from separate account)</t>
  </si>
  <si>
    <t>S.LQ.2 Liquidity risk (cashflow base)</t>
  </si>
  <si>
    <t>Cashflows projected within the coming 3 months</t>
  </si>
  <si>
    <t>Cashflows projected within the coming 6 months</t>
  </si>
  <si>
    <t>Cashflows projected within the coming 12 months</t>
  </si>
  <si>
    <t>Cashflows projected within the coming 3 years</t>
  </si>
  <si>
    <t>Total Cash Inflows</t>
  </si>
  <si>
    <t>of which: Net Premiums and Fees for New Business</t>
  </si>
  <si>
    <t>of which: Net Premiums and Fees for Renewal Business</t>
  </si>
  <si>
    <t>of which: Interest and Dividends</t>
  </si>
  <si>
    <t>of which: Asset realization</t>
  </si>
  <si>
    <t xml:space="preserve">of which: Funding liabilities issuance </t>
  </si>
  <si>
    <t xml:space="preserve">of which: Other Cash Inflows </t>
  </si>
  <si>
    <t>Total Cash Outflows</t>
  </si>
  <si>
    <t>of which: Paid claims (+ claim/loss related expenses)</t>
  </si>
  <si>
    <t>of which: Paid claims-unrelated expenses</t>
  </si>
  <si>
    <t>of which: Surrenders and withdrawals</t>
  </si>
  <si>
    <t xml:space="preserve">of which: Policy Loans </t>
  </si>
  <si>
    <t>of which: Income tax payments</t>
  </si>
  <si>
    <t xml:space="preserve">of which: Funding liabilities reitrement </t>
  </si>
  <si>
    <t>of which: Shareholder Dividends and Stock Repurchase paid</t>
  </si>
  <si>
    <t xml:space="preserve">of which: Other Cash Outflows </t>
  </si>
  <si>
    <t>Net Cash Inflows / (Outflows)</t>
  </si>
  <si>
    <t>S.SWM Sector-wide monitoring main component</t>
  </si>
  <si>
    <t>Table 1: Supplementary asset data (this table does not include the policyholder account assets in respect of unit-linked products or account value for retirement scheme)</t>
  </si>
  <si>
    <t>Carrying value / Amount of investment return</t>
  </si>
  <si>
    <t>Breakdown of Carrying Value by Credit Rating Band</t>
  </si>
  <si>
    <t>Unrated</t>
  </si>
  <si>
    <t>Carrying value of Exposure to securitizations</t>
  </si>
  <si>
    <t xml:space="preserve">of which securitizations from financial institutions </t>
  </si>
  <si>
    <t>of which are Collateralized Loan Obligations (CLOs)</t>
  </si>
  <si>
    <t>Carrying value of Private Debt and Private Credit</t>
  </si>
  <si>
    <t>of which: Portfolio investment</t>
  </si>
  <si>
    <t>of which: Private debt and private credit directly held</t>
  </si>
  <si>
    <t>Amount of investment return in the financial year for Private Debt and Private Credit</t>
  </si>
  <si>
    <t>Amount of investment return in the financial year for Unlisted or Private Equities</t>
  </si>
  <si>
    <t>of which: Unlisted or Private Equities directly held</t>
  </si>
  <si>
    <t>Amount of investment return in the financial year for derivative financial instruments</t>
  </si>
  <si>
    <t>of which interest rate contracts</t>
  </si>
  <si>
    <t>of which foreign exchange contracts</t>
  </si>
  <si>
    <t>of which equities contracts</t>
  </si>
  <si>
    <t>of which credit contracts</t>
  </si>
  <si>
    <t>of which others (please provide details)</t>
  </si>
  <si>
    <t>Table 2: Assets split by fair value (FV) hierarchy</t>
  </si>
  <si>
    <t>Breakdown by type of assets</t>
  </si>
  <si>
    <t>Exposure to debt securities</t>
  </si>
  <si>
    <t>Exposure to equities</t>
  </si>
  <si>
    <t>Others (other than debt securities and equities)</t>
  </si>
  <si>
    <t>Assets reported using fair value (FV) hierarchy</t>
  </si>
  <si>
    <t>Level 1 assets</t>
  </si>
  <si>
    <t>Level 2 assets</t>
  </si>
  <si>
    <t>Level 3 assets</t>
  </si>
  <si>
    <t>Table 3: Supplementary data on interest rate sensitivity</t>
  </si>
  <si>
    <t>Total business</t>
  </si>
  <si>
    <t>Breakdown by type of business</t>
  </si>
  <si>
    <t>Unit-linked / retirement schemes business</t>
  </si>
  <si>
    <t>Business other than unit-linked / retirement schemes business</t>
  </si>
  <si>
    <t>Average duration of assets (in years)</t>
  </si>
  <si>
    <t xml:space="preserve">Total amount of assets sensitive to changes in interest rates </t>
  </si>
  <si>
    <t>Average duration of liabilities (in years)</t>
  </si>
  <si>
    <t>Total amount of liabilities sensitive to changes in interest rates</t>
  </si>
  <si>
    <t>Average investment yield (in bps)</t>
  </si>
  <si>
    <t>Average investment yield (in bps) excluding unrealised gains and losses (in bps)</t>
  </si>
  <si>
    <t>Table 4: Supplementary liability data for Long Term Business</t>
  </si>
  <si>
    <t>Amount of II.B Long term insurance liabilities in the previous year
(T-1)</t>
  </si>
  <si>
    <t>Movement in relation to lapse/surrender (partial or full)</t>
  </si>
  <si>
    <t>Any other movements</t>
  </si>
  <si>
    <t>Amount of II.B Long term insurance liabilities in the current year
(T)</t>
  </si>
  <si>
    <t>Total Long Term Insurance Business</t>
  </si>
  <si>
    <t>of which related to unit-linked</t>
  </si>
  <si>
    <t>of which related to business other than unit-linked</t>
  </si>
  <si>
    <t>S.SWM.Climate Sector-wide monitoring climate component</t>
  </si>
  <si>
    <t>Table 1: Assets split in six climate relevant sectors (this table does not include the policyholder account assets in respect of unit-linked products or account value for retirement scheme)</t>
  </si>
  <si>
    <t>Climate relevant sectors</t>
  </si>
  <si>
    <t>Financial sector where look through is available</t>
  </si>
  <si>
    <t>Financial sector where look through is not available</t>
  </si>
  <si>
    <t>Information Technology</t>
  </si>
  <si>
    <t>Communication Services</t>
  </si>
  <si>
    <t>Healthcare</t>
  </si>
  <si>
    <t>Consumer Staples and Discretionary</t>
  </si>
  <si>
    <t>Materials of which not included in the climate relevant sectors</t>
  </si>
  <si>
    <t>Industrials of which not included in the climate relevant sectors</t>
  </si>
  <si>
    <t>Unallocated</t>
  </si>
  <si>
    <t>Agriculture</t>
  </si>
  <si>
    <t>Energy-intensive</t>
  </si>
  <si>
    <t>Fossil-fuel</t>
  </si>
  <si>
    <t>Housing</t>
  </si>
  <si>
    <t>Transport</t>
  </si>
  <si>
    <t>Utilities - of which is non-renewable energy</t>
  </si>
  <si>
    <t>Utilities - of which is renewable energy</t>
  </si>
  <si>
    <t>I.F. Equities directly held</t>
  </si>
  <si>
    <t>I.E. Debt securities and I.J. Loans and advances directly held</t>
  </si>
  <si>
    <t>of which: Corporate Bonds directly held</t>
  </si>
  <si>
    <t>of which: Mortgage loans directly held</t>
  </si>
  <si>
    <t>of which: Other loans and advances directly held</t>
  </si>
  <si>
    <t>Portfolio Investment</t>
  </si>
  <si>
    <t>of which: Equities</t>
  </si>
  <si>
    <t>of which: Corporate Bonds</t>
  </si>
  <si>
    <t>of which: Mortgage loans</t>
  </si>
  <si>
    <t>of which: Other loans and advances</t>
  </si>
  <si>
    <t>Table 2: Maturity split corporate bonds in six climate relevant sectors (this table does not include the policyholder account assets in respect of unit-linked products or account value for retirement scheme)</t>
  </si>
  <si>
    <t>Maturity Bucket</t>
  </si>
  <si>
    <t>Check (Table 1 and Table 2)</t>
  </si>
  <si>
    <t>Up to 5 years</t>
  </si>
  <si>
    <t>Exceeding 5 years and up to 10 years</t>
  </si>
  <si>
    <t>Exceeding 10 years and up to 15 years</t>
  </si>
  <si>
    <t>Exceeding 15 years</t>
  </si>
  <si>
    <t>No information available</t>
  </si>
  <si>
    <t>I.E. Debt securities directly held</t>
  </si>
  <si>
    <t>Table 3: Qualitative questions related to climate-related risk</t>
  </si>
  <si>
    <t xml:space="preserve">Does your company have any transition planning and planned phase-out of investments to the above-mentioned climate-related sectors? </t>
  </si>
  <si>
    <t>What is your assessment of the probability and impact of the following climate-related risks:</t>
  </si>
  <si>
    <t>Current assessment</t>
  </si>
  <si>
    <t>Evolution of assessment: based on expectation for next 10 years</t>
  </si>
  <si>
    <t>Evolution of assessment: based on expectation beyond next 10 years</t>
  </si>
  <si>
    <t>Transition risk</t>
  </si>
  <si>
    <t>Physical risk</t>
  </si>
  <si>
    <t>Legal liability risk</t>
  </si>
  <si>
    <t>How has your company' view on the corresponding mitigation strategies (e.g. by exclusions, retrocessions etc.) developed over time?</t>
  </si>
  <si>
    <t>Has your company developed any solution that address any of the risks posed by climate change and related risks?</t>
  </si>
  <si>
    <t xml:space="preserve">Does your company current conduct or have plans to conduct a scenario analysis or stress test related to climate change? If yes, does your company consider both assets and liability sides? </t>
  </si>
  <si>
    <t>S.SWM.RI Sector-wide Monitoring reinsurance component</t>
  </si>
  <si>
    <t>Table 1: Business data on reinsurance</t>
  </si>
  <si>
    <t>Data check</t>
  </si>
  <si>
    <t>Total GI business</t>
  </si>
  <si>
    <t>of which covers:
Accident &amp; Health, Property Damage, Goods in Transit</t>
  </si>
  <si>
    <t xml:space="preserve">of which covers:
Motor Vehicle, Aviation, Ships, Employees' Compensation, General Liability </t>
  </si>
  <si>
    <t xml:space="preserve">of which covers:
Pecuniary Loss – Mortgage, Pecuniary Loss - Credit &amp; Others </t>
  </si>
  <si>
    <t>of which
CatRisk coverage</t>
  </si>
  <si>
    <t>of which assumed from affiliated entities</t>
  </si>
  <si>
    <t>of which assumed from reinsurers (retrocession only)</t>
  </si>
  <si>
    <t>of which Proportional (eg. quota-share)</t>
  </si>
  <si>
    <t>of which Non-proportional (eg. XL)</t>
  </si>
  <si>
    <t>Premium written, retroceded to retrocessionaires
(Report in positive sign)</t>
  </si>
  <si>
    <t>of which ceded/ retroceded to affiliated entities</t>
  </si>
  <si>
    <t>of which ceded/ retroceded to special purpose vehicles (SPVs or SPIs) that are used for alternative risk transfers</t>
  </si>
  <si>
    <t>All incurred claims/losses for Long Term Insurance Business
Gross ultimate claims, relating to current accident year for General Insurance Business</t>
  </si>
  <si>
    <t>Table 2: International exposures and global activity on reinsurance</t>
  </si>
  <si>
    <t>Based on location of cedents</t>
  </si>
  <si>
    <t>Hong Kong</t>
  </si>
  <si>
    <t>Chinese Mainland</t>
  </si>
  <si>
    <t>Asia excluding Chinese Mainland, Hong Kong, Japan and Western Asia</t>
  </si>
  <si>
    <t>Europe</t>
  </si>
  <si>
    <t>North America</t>
  </si>
  <si>
    <t>South America</t>
  </si>
  <si>
    <t>Africa and Western Asia</t>
  </si>
  <si>
    <t>Oceania</t>
  </si>
  <si>
    <t>Data check between Table 1 and Table 2</t>
  </si>
  <si>
    <t>Gross Written Premium (Long Term Insurance Business)</t>
  </si>
  <si>
    <t>Top 5 jurisdictions excluding Hong Kong/Chinese Mainland/Japan</t>
  </si>
  <si>
    <t>Remaining jurisdictions</t>
  </si>
  <si>
    <t>Check on name of jurisdiction</t>
  </si>
  <si>
    <t>Allocation of II.B Long term insurance liabilities for business written and assumed</t>
  </si>
  <si>
    <t>of which related to business assumed from affiliated entities</t>
  </si>
  <si>
    <t>Based on location of retrocessionaires</t>
  </si>
  <si>
    <t>Premium written, retroceded to retrocessionaires (Long Term Insurance Business)</t>
  </si>
  <si>
    <t>Retained Premium for Long Term Insurance Business (Net Written Premium)</t>
  </si>
  <si>
    <t>Allocation of II.B Long term insurance liabilities for business ceded (business retained should be reported under Hong Kong)</t>
  </si>
  <si>
    <t>of which related to business ceded/ retroceded to affiliated entities</t>
  </si>
  <si>
    <t>Gross Written Premium (General Insurance Business)</t>
  </si>
  <si>
    <t>Allocation of II.A. General insurance liabilities for business written and assumed</t>
  </si>
  <si>
    <t>Premium written, retroceded to retrocessionaires (General Insurance Business)</t>
  </si>
  <si>
    <t>Retained Premium for General Insurance Business (Net Written Premium)</t>
  </si>
  <si>
    <t>Allocation of II.A. General insurance liabilities for business ceded (business retained should be reported under Hong Kong)</t>
  </si>
  <si>
    <t>Table 3: Supplementary data on Catastrophe risk coverage</t>
  </si>
  <si>
    <t>Catastrophe risk coverage</t>
  </si>
  <si>
    <t>Ultimate claims (gross of reinsurance)</t>
  </si>
  <si>
    <t>Earned premiums (gross of reinsurance)</t>
  </si>
  <si>
    <t>of which: NatCat</t>
  </si>
  <si>
    <t>of which: Hurricanes, tornados, storms, winter storms and wind damage</t>
  </si>
  <si>
    <t>of which: Earthquakes</t>
  </si>
  <si>
    <t>of which: Flood</t>
  </si>
  <si>
    <t>of which: Wildfire</t>
  </si>
  <si>
    <t>of which: Other NatCat perils</t>
  </si>
  <si>
    <t>of which: Other types of Cat risk (eg. human catastrophes)</t>
  </si>
  <si>
    <t>of which: Terrorism and related events</t>
  </si>
  <si>
    <t>of which: Warfare</t>
  </si>
  <si>
    <t>of which: Pandemic</t>
  </si>
  <si>
    <t>of which: Cyber events</t>
  </si>
  <si>
    <t>of which: Other perils</t>
  </si>
  <si>
    <t>Table 4: Asset and liability data on reinsurance</t>
  </si>
  <si>
    <t>Alternative capital instruments issued</t>
  </si>
  <si>
    <t>of which Cat Bonds</t>
  </si>
  <si>
    <t>of which Sidecars</t>
  </si>
  <si>
    <t>of which Industry loss warranties (ILWs)</t>
  </si>
  <si>
    <t>of which Collateralized Reinsurance</t>
  </si>
  <si>
    <t>of which Other types</t>
  </si>
  <si>
    <t>RI recoverable from ceded reinsurance and retrocessions</t>
  </si>
  <si>
    <t>of which from affiliated entities</t>
  </si>
  <si>
    <t>RI recoverable from ceded reinsurance and retrocessions (Net of collateral and offsetting items)</t>
  </si>
  <si>
    <t>Cote d'Ivoire</t>
  </si>
  <si>
    <t>S.LT.1 Long term business strategic asset allocation and yield rate</t>
  </si>
  <si>
    <t>Supplementary Information on Long Term Business</t>
  </si>
  <si>
    <t xml:space="preserve">Please provide or attach the following required information: </t>
  </si>
  <si>
    <t>Net investment yield rate</t>
  </si>
  <si>
    <r>
      <rPr>
        <b/>
        <strike/>
        <sz val="10"/>
        <rFont val="Arial"/>
        <family val="2"/>
      </rPr>
      <t xml:space="preserve">
</t>
    </r>
    <r>
      <rPr>
        <b/>
        <sz val="10"/>
        <rFont val="Arial"/>
        <family val="2"/>
      </rPr>
      <t>Net investment yield rate by asset items</t>
    </r>
  </si>
  <si>
    <t>Universal Life Business</t>
  </si>
  <si>
    <t>Shareholder Fund</t>
  </si>
  <si>
    <t>Check row</t>
  </si>
  <si>
    <t>Check column</t>
  </si>
  <si>
    <t>%</t>
  </si>
  <si>
    <t>Deposits with original maturity more than three months</t>
  </si>
  <si>
    <t>Debt securities </t>
  </si>
  <si>
    <t xml:space="preserve">  Sovereign issued</t>
  </si>
  <si>
    <t xml:space="preserve">  Corporate issued</t>
  </si>
  <si>
    <t xml:space="preserve">  Others</t>
  </si>
  <si>
    <t>Equities</t>
  </si>
  <si>
    <t xml:space="preserve">  Listed equities</t>
  </si>
  <si>
    <t xml:space="preserve">  Unlisted or private equities</t>
  </si>
  <si>
    <t xml:space="preserve">  Portfolio Investment  </t>
  </si>
  <si>
    <t>Derivative financial instruments</t>
  </si>
  <si>
    <t xml:space="preserve">Properties </t>
  </si>
  <si>
    <t>Policyholder account assets in respect of unit-linked products / account value for retirement scheme</t>
  </si>
  <si>
    <t>Loans and advances</t>
  </si>
  <si>
    <t xml:space="preserve">  Policy loans</t>
  </si>
  <si>
    <t xml:space="preserve">  Loans and advances other than policy loans</t>
  </si>
  <si>
    <t>Investment in associated, affiliates or subsidiary companies</t>
  </si>
  <si>
    <t>Any other assets, not elsewhere shown</t>
  </si>
  <si>
    <r>
      <t xml:space="preserve">Please attach a copy of your latest investment/asset management guidelines </t>
    </r>
    <r>
      <rPr>
        <i/>
        <sz val="10"/>
        <rFont val="Arial"/>
        <family val="2"/>
      </rPr>
      <t>(which should in principle address the following main elements that are specified in paragraph 3.2 of GL13 – Guideline on Asset Management by Authorized Insurers and section 7.6 of GL 21 – Guideline on Enterprise Risk Management.</t>
    </r>
  </si>
  <si>
    <t xml:space="preserve">Please fill in the investment strategy (including strategic asset allocation ("SAA"), investment objectives etc.) in the table below on (i) each long term fund, and (ii) the shareholder fund. 
In the event where the actual or current asset mix deviates from the SAA/range, please provide further explanations on the "Remarks" column.
For each long term fund, if the SAA is determined at a more granular level (e.g. by product portfolios), please provide the granular SAA details covering at least 80% of total assets backing liabilities. </t>
  </si>
  <si>
    <t>Fund
(Please specify the fund type, product portfolios covered etc. as appropriate)</t>
  </si>
  <si>
    <t>Asset Class</t>
  </si>
  <si>
    <t>SAA</t>
  </si>
  <si>
    <t>Description of Investment Objective</t>
  </si>
  <si>
    <t>Description of Nature of Backing Liabilities</t>
  </si>
  <si>
    <t>Cash &amp; Cash Equivalent</t>
  </si>
  <si>
    <t xml:space="preserve">Sovereign Bond </t>
  </si>
  <si>
    <t>Corporate Bond</t>
  </si>
  <si>
    <t>Listed Equity</t>
  </si>
  <si>
    <t>Private Credit</t>
  </si>
  <si>
    <t>Private Equity</t>
  </si>
  <si>
    <t>S.CG Supplementary return for class G funds</t>
  </si>
  <si>
    <t>End of Table</t>
  </si>
  <si>
    <t>Asset / Liability / Capital Items</t>
  </si>
  <si>
    <t>(e)</t>
  </si>
  <si>
    <t>(f)</t>
  </si>
  <si>
    <t>(g)</t>
  </si>
  <si>
    <t>(h)</t>
  </si>
  <si>
    <t>(i)</t>
  </si>
  <si>
    <t>(j)</t>
  </si>
  <si>
    <t>(k)</t>
  </si>
  <si>
    <t>Total of Retirement scheme category I (Class G) Funds</t>
  </si>
  <si>
    <t>Carrying values under scope of regulatory consolidation</t>
  </si>
  <si>
    <t>HK insurers or designated insurers: all long term insurance business
Branch operating in Hong Kong: all long term insurance business, other than offshore RI business if offshore RI fund is established 
(Please fill in the Name of Class G Fund in the row below)</t>
  </si>
  <si>
    <t>As at the end of reporting period</t>
  </si>
  <si>
    <t>(T)</t>
  </si>
  <si>
    <t>I – Total assets  </t>
  </si>
  <si>
    <t>I.A. Cash and cash equivalents, and statutory deposits</t>
  </si>
  <si>
    <t>I.B. Deposits with original maturity more than three months</t>
  </si>
  <si>
    <t>I.C. Debt securities </t>
  </si>
  <si>
    <t>I.D. Equities</t>
  </si>
  <si>
    <t>I.E. Other assets, not elsewhere shown</t>
  </si>
  <si>
    <t>I.F. Total assets (summation of items I.A. to I.E.)</t>
  </si>
  <si>
    <t>II – Total liabilities</t>
  </si>
  <si>
    <t xml:space="preserve">II.A Long term insurance liabilities </t>
  </si>
  <si>
    <t>II.A1. Outstanding claims - reported claims</t>
  </si>
  <si>
    <t>II.A2. Outstanding claims - unreported claims</t>
  </si>
  <si>
    <t>II.A3. Inforce reserves</t>
  </si>
  <si>
    <t>II.A3a. Deterministic current estimate (Gross of RI ceded)</t>
  </si>
  <si>
    <t>II.A3b. Time value of options and guarantees (TVOG)</t>
  </si>
  <si>
    <t>II.A4. Margin over Current Estimate</t>
  </si>
  <si>
    <t>II.A5. Other long term insurance liabilities</t>
  </si>
  <si>
    <t>II.B. Other liabilities, not elsewhere shown</t>
  </si>
  <si>
    <t>II.C. Total liabilities (summation of items II.A. to II.B.)</t>
  </si>
  <si>
    <t>Net assets</t>
  </si>
  <si>
    <t>III – Equity</t>
  </si>
  <si>
    <t xml:space="preserve">III.A. Paid-up capital </t>
  </si>
  <si>
    <t>III.A1. Ordinary shares</t>
  </si>
  <si>
    <t>III.A2. Preference shares</t>
  </si>
  <si>
    <t>III.B. Head Office account (for branch only)</t>
  </si>
  <si>
    <t>III.C. Statutory retained earnings</t>
  </si>
  <si>
    <t>III.D. Other reserves</t>
  </si>
  <si>
    <t>III.E. Contributed surplus</t>
  </si>
  <si>
    <t>III.F. Any other equity items [not elsewhere shown, with breakdown in added rows]</t>
  </si>
  <si>
    <t>Shareholders’ equity attributable to shareholders (summation of items III.A. to III.F.)</t>
  </si>
  <si>
    <t>III.G. Minority / non-controlling interests</t>
  </si>
  <si>
    <t>III.H. Participating policyholders' equity or account</t>
  </si>
  <si>
    <t>III.I. Total equity (summation of items III.A. to III.H.)</t>
  </si>
  <si>
    <t>Check (Net assets)</t>
  </si>
  <si>
    <t>Description of scenarios</t>
  </si>
  <si>
    <t>Scenario ID</t>
  </si>
  <si>
    <t>Prolonged low interest rates scenario</t>
  </si>
  <si>
    <t>PSL1</t>
  </si>
  <si>
    <t>Rising interest rates scenario</t>
  </si>
  <si>
    <t>PSL2</t>
  </si>
  <si>
    <t xml:space="preserve">Pandemic scenario </t>
  </si>
  <si>
    <t>PSL3</t>
  </si>
  <si>
    <t xml:space="preserve">Financial crisis scenario </t>
  </si>
  <si>
    <t>PSL4</t>
  </si>
  <si>
    <t xml:space="preserve">Market risk scenario </t>
  </si>
  <si>
    <t>PSG1</t>
  </si>
  <si>
    <t xml:space="preserve">Self-defined insurance loss scenario </t>
  </si>
  <si>
    <t>PSG2</t>
  </si>
  <si>
    <t xml:space="preserve">Largest loss scenario with largest market risk scenario </t>
  </si>
  <si>
    <t>PSG3</t>
  </si>
  <si>
    <t>G.SST Prescribed Scenarios Results (SST)</t>
  </si>
  <si>
    <t>Stressed and scenario testing (SST) results for authorized (re)insurers for the purpose of Own Risk and Solvency Assessment (ORSA) report</t>
  </si>
  <si>
    <t>Base Case</t>
  </si>
  <si>
    <t>Year 0</t>
  </si>
  <si>
    <t>Year 1</t>
  </si>
  <si>
    <t>Year 2</t>
  </si>
  <si>
    <t>Year 3</t>
  </si>
  <si>
    <t>Total insurance liabilities (gross of reinsurance)</t>
  </si>
  <si>
    <t>PCA</t>
  </si>
  <si>
    <t>Eligible Capital Resources</t>
  </si>
  <si>
    <t>Solvency Ratio</t>
  </si>
  <si>
    <t>Target Solvency Ratio above</t>
  </si>
  <si>
    <t>Scenario</t>
  </si>
  <si>
    <t>PSL1 - Prolonged low interest rates scenario</t>
  </si>
  <si>
    <t>Deviation (if any, for prescribed scenarios) / Description (for own scenarios) / Remarks</t>
  </si>
  <si>
    <t>Ripple effects / additional assumptions considered</t>
  </si>
  <si>
    <t>Stressed Case</t>
  </si>
  <si>
    <t>Before Management Actions</t>
  </si>
  <si>
    <t>After Management Actions</t>
  </si>
  <si>
    <t>BAU management actions applied  
(not appliable for GI insurers)</t>
  </si>
  <si>
    <t xml:space="preserve">Non-BAU Management action applied (1) 
</t>
  </si>
  <si>
    <t>Impact and timeline (1)</t>
  </si>
  <si>
    <t>Assessment on whether the management action is objective, realistic, achievable, adequate and legal (1)</t>
  </si>
  <si>
    <t xml:space="preserve">Non-BAU Management action applied (2) 
</t>
  </si>
  <si>
    <t>Impact and timeline (2)</t>
  </si>
  <si>
    <t>Assessment on whether the management action is objective, realistic, achievable, adequate and legal (2)</t>
  </si>
  <si>
    <t xml:space="preserve">Non-BAU Management action applied (3) 
</t>
  </si>
  <si>
    <t>Impact and timeline (3)</t>
  </si>
  <si>
    <t>Assessment on whether the management action is objective, realistic, achievable, adequate and legal (3)</t>
  </si>
  <si>
    <t xml:space="preserve">Non-BAU Management action applied (4) 
</t>
  </si>
  <si>
    <t>Impact and timeline (4)</t>
  </si>
  <si>
    <t>Assessment on whether the management action is objective, realistic, achievable, adequate and legal (4)</t>
  </si>
  <si>
    <t xml:space="preserve">Non-BAU Management action applied (5) 
</t>
  </si>
  <si>
    <t>Impact and timeline (5)</t>
  </si>
  <si>
    <t>Assessment on whether the management action is objective, realistic, achievable, adequate and legal (5)</t>
  </si>
  <si>
    <t xml:space="preserve">Non-BAU Management action applied (others) </t>
  </si>
  <si>
    <t>Impact and timeline (others)</t>
  </si>
  <si>
    <t>Assessment on whether the management action is objective, realistic, achievable, adequate and legal (others)</t>
  </si>
  <si>
    <t>Stress Impact</t>
  </si>
  <si>
    <t>PSL2 - Rising interest rates scenario</t>
  </si>
  <si>
    <t>PSL3 - Pandemic scenario</t>
  </si>
  <si>
    <t>PSL4 - Financial crisis scenario</t>
  </si>
  <si>
    <t>PSG1 - Market risk scenario</t>
  </si>
  <si>
    <t>PSG2 - Self-defined insurance loss scenario</t>
  </si>
  <si>
    <t>PSG3 - Largest loss scenario with largest market risk scenario</t>
  </si>
  <si>
    <t>G.SST.XXX Prescribed scenarios stress testing results</t>
  </si>
  <si>
    <t>G.Gov.1 GL10, post balance sheet date event and supplementary information</t>
  </si>
  <si>
    <t>Supplementary Information on Both General and Long Term Business</t>
  </si>
  <si>
    <t>Overall</t>
  </si>
  <si>
    <r>
      <t xml:space="preserve">Have you been assigned a </t>
    </r>
    <r>
      <rPr>
        <b/>
        <i/>
        <sz val="10"/>
        <rFont val="Arial"/>
        <family val="2"/>
      </rPr>
      <t>financial strength rating</t>
    </r>
    <r>
      <rPr>
        <sz val="10"/>
        <rFont val="Arial"/>
        <family val="2"/>
      </rPr>
      <t xml:space="preserve"> by any rating agency?
(1) in case of HK insurer / designated insurer, financial strength rating of the authorized insurers, and 
(2) in case of non-HK insurer (other than a designated insurer), financial strength rating of the authorized insurers (i.e. company level).</t>
    </r>
  </si>
  <si>
    <t>If YES, please give details:</t>
  </si>
  <si>
    <t>(i) Name of the rating agency:</t>
  </si>
  <si>
    <t>(ii) If others, please input full name:</t>
  </si>
  <si>
    <t>(iii) Latest rating assigned:</t>
  </si>
  <si>
    <t>(iv) Corresponding credit rating band:</t>
  </si>
  <si>
    <t>(v) Date of rating assigned / affirmed:</t>
  </si>
  <si>
    <t>(vi) Latest outlook assigned:</t>
  </si>
  <si>
    <t>(vii) Date of outlook assigned / affirmed:</t>
  </si>
  <si>
    <r>
      <t xml:space="preserve">Please attach a copy of your latest </t>
    </r>
    <r>
      <rPr>
        <b/>
        <i/>
        <sz val="10"/>
        <rFont val="Arial"/>
        <family val="2"/>
      </rPr>
      <t>shareholding chart</t>
    </r>
    <r>
      <rPr>
        <sz val="10"/>
        <rFont val="Arial"/>
        <family val="2"/>
      </rPr>
      <t xml:space="preserve"> by submitting along with the submission of this return on the portal, showing your immediate, intermediate and ultimate holding companies, subsidiary companies, and fellow subsidiary companies, as appropriate, together with the respective percentages of shareholding. Input the file name of the shareholding chart here.</t>
    </r>
  </si>
  <si>
    <r>
      <rPr>
        <b/>
        <i/>
        <sz val="10"/>
        <rFont val="Arial"/>
        <family val="2"/>
      </rPr>
      <t>For HK insurer and designated insurer:</t>
    </r>
    <r>
      <rPr>
        <sz val="10"/>
        <rFont val="Arial"/>
        <family val="2"/>
      </rPr>
      <t xml:space="preserve">
Do you have any </t>
    </r>
    <r>
      <rPr>
        <b/>
        <i/>
        <sz val="10"/>
        <rFont val="Arial"/>
        <family val="2"/>
      </rPr>
      <t>insurance business outside Hong Kong</t>
    </r>
    <r>
      <rPr>
        <sz val="10"/>
        <rFont val="Arial"/>
        <family val="2"/>
      </rPr>
      <t>?</t>
    </r>
  </si>
  <si>
    <t>If YES, please give details:
(Subsidiary of an HK insurer and designated insurer shall be excluded)</t>
  </si>
  <si>
    <t>Branch 1</t>
  </si>
  <si>
    <t>Branch 2</t>
  </si>
  <si>
    <t>Branch 3</t>
  </si>
  <si>
    <t>Branch 4</t>
  </si>
  <si>
    <t>Name of the country/territory:</t>
  </si>
  <si>
    <t>(ii)</t>
  </si>
  <si>
    <t>Classes of business authorized:</t>
  </si>
  <si>
    <t>(iii)</t>
  </si>
  <si>
    <t>Are you currently subject to any regulatory actions by the insurance regulator of that country/territory?</t>
  </si>
  <si>
    <t>(iv)</t>
  </si>
  <si>
    <t>If YES to item (iii) above, please supply brief particulars of the regulatory actions:</t>
  </si>
  <si>
    <r>
      <rPr>
        <b/>
        <i/>
        <sz val="10"/>
        <rFont val="Arial"/>
        <family val="2"/>
      </rPr>
      <t xml:space="preserve">For non-HK insurer (other than a designated insurer):
</t>
    </r>
    <r>
      <rPr>
        <sz val="10"/>
        <rFont val="Arial"/>
        <family val="2"/>
      </rPr>
      <t>Are you currently subject to any regulatory actions by the insurance regulator of your home country?</t>
    </r>
  </si>
  <si>
    <t>If YES, please supply brief particulars.</t>
  </si>
  <si>
    <r>
      <t xml:space="preserve">Please attach a copy of your latest </t>
    </r>
    <r>
      <rPr>
        <b/>
        <i/>
        <sz val="10"/>
        <rFont val="Arial"/>
        <family val="2"/>
      </rPr>
      <t>organization chart</t>
    </r>
    <r>
      <rPr>
        <sz val="10"/>
        <rFont val="Arial"/>
        <family val="2"/>
      </rPr>
      <t xml:space="preserve"> by submitting along with the submission of this return on the portal (showing the latest organizational structure of your senior management, including their areas of responsibilities and lines of reporting) (for non-HK insurer (other than a designated insurer), latest </t>
    </r>
    <r>
      <rPr>
        <b/>
        <i/>
        <sz val="10"/>
        <rFont val="Arial"/>
        <family val="2"/>
      </rPr>
      <t>organization chart of your Hong Kong branch</t>
    </r>
    <r>
      <rPr>
        <sz val="10"/>
        <rFont val="Arial"/>
        <family val="2"/>
      </rPr>
      <t>) and input the file name of the organization chart here. Also, fill in the number of headcount in the table below.</t>
    </r>
  </si>
  <si>
    <t>Number of Staff Having Interface with Customers (a)</t>
  </si>
  <si>
    <t>Others (b)</t>
  </si>
  <si>
    <t xml:space="preserve"> Overall Total (a)+(b)</t>
  </si>
  <si>
    <t>Staff Related to</t>
  </si>
  <si>
    <t>Client Specific / General Technical Advice</t>
  </si>
  <si>
    <t>Of whom Registered with IA</t>
  </si>
  <si>
    <t>Senior Management*</t>
  </si>
  <si>
    <t>Actuarial</t>
  </si>
  <si>
    <t>Compliance</t>
  </si>
  <si>
    <t>Customer Service</t>
  </si>
  <si>
    <t>Financial Control</t>
  </si>
  <si>
    <t>Human Resources</t>
  </si>
  <si>
    <t>Internal Audit</t>
  </si>
  <si>
    <t>Investment</t>
  </si>
  <si>
    <t>Marketing</t>
  </si>
  <si>
    <t>Risk Management</t>
  </si>
  <si>
    <t>Sales &amp; Distribution/ Intermediary Management</t>
  </si>
  <si>
    <t>Others**</t>
  </si>
  <si>
    <t>* It refers to individuals, headed by the chief executive, responsible for managing the business</t>
  </si>
  <si>
    <t xml:space="preserve">  of an authorized insurer on a day-to-day basis in accordance with strategies, policies and procedures </t>
  </si>
  <si>
    <t xml:space="preserve">  set out by the board of directors.</t>
  </si>
  <si>
    <t>** Please specify:</t>
  </si>
  <si>
    <t>Do you or your Group operate any regional office in Hong Kong or other Asian jurisdictions?</t>
  </si>
  <si>
    <t>Location(s) :</t>
  </si>
  <si>
    <t>Location 1:</t>
  </si>
  <si>
    <t>Location 2:</t>
  </si>
  <si>
    <t>Location 3:</t>
  </si>
  <si>
    <t>Please specify below the function(s) performed by the regional office.
(In case there are three or more regional offices in Asia, please provide the top 2 locations in terms of total head count and group the remaining as “Other location(s) of regional office in Asia:”. Please provide the names of jurisdictions in “Other location(s) of regional office in Asia:”.)</t>
  </si>
  <si>
    <t>Other location(s) of regional office in Asia:</t>
  </si>
  <si>
    <t>Function(s)</t>
  </si>
  <si>
    <t>Yes / No</t>
  </si>
  <si>
    <t>Headcount</t>
  </si>
  <si>
    <t>Senior Management</t>
  </si>
  <si>
    <t>Others*</t>
  </si>
  <si>
    <t>Total Headcount</t>
  </si>
  <si>
    <t>* Please specify:</t>
  </si>
  <si>
    <t>Financial Information</t>
  </si>
  <si>
    <t>Has there been any post year-end information or events in respect of the relevant financial year which materially affect your RBC annual reporting including business operations, financial position and capital adequacy?</t>
  </si>
  <si>
    <t>If YES, please give brief particulars including the estimated financial effect, if quantifiable, on you:</t>
  </si>
  <si>
    <r>
      <t xml:space="preserve">Has there been any post year-end information or events that would affect the valuation of liabilities materially, that is not captured by </t>
    </r>
    <r>
      <rPr>
        <b/>
        <sz val="10"/>
        <rFont val="Arial"/>
        <family val="2"/>
      </rPr>
      <t xml:space="preserve">actuarial review under section 18A </t>
    </r>
    <r>
      <rPr>
        <sz val="10"/>
        <rFont val="Arial"/>
        <family val="2"/>
      </rPr>
      <t xml:space="preserve">of the Insurance Ordinance (“IO”) </t>
    </r>
    <r>
      <rPr>
        <b/>
        <sz val="10"/>
        <rFont val="Arial"/>
        <family val="2"/>
      </rPr>
      <t xml:space="preserve"> </t>
    </r>
    <r>
      <rPr>
        <sz val="10"/>
        <rFont val="Arial"/>
        <family val="2"/>
      </rPr>
      <t>for general business and/or</t>
    </r>
    <r>
      <rPr>
        <b/>
        <sz val="10"/>
        <rFont val="Arial"/>
        <family val="2"/>
      </rPr>
      <t xml:space="preserve"> actuarial investigation report under section 18</t>
    </r>
    <r>
      <rPr>
        <sz val="10"/>
        <rFont val="Arial"/>
        <family val="2"/>
      </rPr>
      <t xml:space="preserve"> of the IO</t>
    </r>
    <r>
      <rPr>
        <b/>
        <sz val="10"/>
        <rFont val="Arial"/>
        <family val="2"/>
      </rPr>
      <t xml:space="preserve"> </t>
    </r>
    <r>
      <rPr>
        <sz val="10"/>
        <rFont val="Arial"/>
        <family val="2"/>
      </rPr>
      <t>for long term business?</t>
    </r>
  </si>
  <si>
    <t>If YES, please elaborate:</t>
  </si>
  <si>
    <r>
      <t xml:space="preserve">Have any of your assets been subject to </t>
    </r>
    <r>
      <rPr>
        <b/>
        <i/>
        <sz val="10"/>
        <rFont val="Arial"/>
        <family val="2"/>
      </rPr>
      <t>encumbrance</t>
    </r>
    <r>
      <rPr>
        <sz val="10"/>
        <rFont val="Arial"/>
        <family val="2"/>
      </rPr>
      <t xml:space="preserve"> or </t>
    </r>
    <r>
      <rPr>
        <b/>
        <i/>
        <sz val="10"/>
        <rFont val="Arial"/>
        <family val="2"/>
      </rPr>
      <t>charge</t>
    </r>
    <r>
      <rPr>
        <sz val="10"/>
        <rFont val="Arial"/>
        <family val="2"/>
      </rPr>
      <t xml:space="preserve"> for the benefit of any person or entity, specific or otherwise, during the relevant financial year?</t>
    </r>
  </si>
  <si>
    <t>Purpose of the encumbrance/charge:</t>
  </si>
  <si>
    <t>Type of the assets involved:</t>
  </si>
  <si>
    <t>Amount of such assets (Please specify currency)</t>
  </si>
  <si>
    <t>Currency:</t>
  </si>
  <si>
    <t>Amount of liability under the encumbrance/charge (Please specify currency)</t>
  </si>
  <si>
    <t>(v)</t>
  </si>
  <si>
    <t>Name of the beneficiary:</t>
  </si>
  <si>
    <r>
      <rPr>
        <b/>
        <sz val="10"/>
        <rFont val="Arial"/>
        <family val="2"/>
      </rPr>
      <t xml:space="preserve">For non-HK insurer (other than a designated insurer):
</t>
    </r>
    <r>
      <rPr>
        <sz val="10"/>
        <rFont val="Arial"/>
        <family val="2"/>
      </rPr>
      <t>Have you been granted relaxation under section 130(1) of the IO by the Insurance Authority in respect of the relevant financial year, which is still effective at the end of the financial year?</t>
    </r>
  </si>
  <si>
    <t>If YES, have any material changes been made to the legislative or regulatory requirements relating to the accounting and presentation practices of your financial statements, valuation of your assets and liabilities or determination of capital in your home country since the last relaxation under section 130(1) as mentioned in item (a) above?</t>
  </si>
  <si>
    <t>If YES to item (b) above, please supply brief particulars.</t>
  </si>
  <si>
    <t>Please supply the Reinsurance Management Strategy approved by the Board or the Reinsurance Committee designated by the Board by submitting along with the submission of this return on the portal. Input the file name of the Reinsurance Management Strategy here.</t>
  </si>
  <si>
    <r>
      <rPr>
        <b/>
        <i/>
        <sz val="10"/>
        <rFont val="Arial"/>
        <family val="2"/>
      </rPr>
      <t xml:space="preserve">For non-HK insurer (other than a designated insurer):
</t>
    </r>
    <r>
      <rPr>
        <sz val="10"/>
        <rFont val="Arial"/>
        <family val="2"/>
      </rPr>
      <t>Have any reinsurance arrangements been separately made for your Hong Kong branch operation?</t>
    </r>
  </si>
  <si>
    <t>If NO, are the risks arising from your Hong Kong branch operation protected by your global or regional reinsurance arrangements?</t>
  </si>
  <si>
    <t>Guideline No.10 (GL10)</t>
  </si>
  <si>
    <r>
      <t>For HK insurer and designated insurer (other than captive insurer or run-off insurer</t>
    </r>
    <r>
      <rPr>
        <b/>
        <i/>
        <vertAlign val="superscript"/>
        <sz val="10"/>
        <rFont val="Arial"/>
        <family val="2"/>
      </rPr>
      <t>1</t>
    </r>
    <r>
      <rPr>
        <b/>
        <i/>
        <sz val="10"/>
        <rFont val="Arial"/>
        <family val="2"/>
      </rPr>
      <t xml:space="preserve">):
</t>
    </r>
    <r>
      <rPr>
        <b/>
        <i/>
        <vertAlign val="superscript"/>
        <sz val="10"/>
        <rFont val="Arial"/>
        <family val="2"/>
      </rPr>
      <t>1</t>
    </r>
    <r>
      <rPr>
        <b/>
        <i/>
        <sz val="10"/>
        <rFont val="Arial"/>
        <family val="2"/>
      </rPr>
      <t>To qualify for exemption, for insurer authorized to carry on long term business, the annual gross premium income from any long term renewal business should be less than HK$20 million.</t>
    </r>
  </si>
  <si>
    <r>
      <t xml:space="preserve">Total </t>
    </r>
    <r>
      <rPr>
        <b/>
        <i/>
        <sz val="10"/>
        <rFont val="Arial"/>
        <family val="2"/>
      </rPr>
      <t>number of directors</t>
    </r>
    <r>
      <rPr>
        <sz val="10"/>
        <rFont val="Arial"/>
        <family val="2"/>
      </rPr>
      <t>, excluding alternate director(s), as at the end of the relevant financial year:</t>
    </r>
  </si>
  <si>
    <t>If the number in item 11(a)(i) did not meet the minimum requirement of five directors (three directors for “small authorized insurer”), please provide the reason(s) and state whether and when the shortfall has been rectified.</t>
  </si>
  <si>
    <r>
      <t xml:space="preserve">Name(s) of all </t>
    </r>
    <r>
      <rPr>
        <b/>
        <i/>
        <sz val="10"/>
        <rFont val="Arial"/>
        <family val="2"/>
      </rPr>
      <t>independent non-executive director(s)</t>
    </r>
    <r>
      <rPr>
        <sz val="10"/>
        <rFont val="Arial"/>
        <family val="2"/>
      </rPr>
      <t xml:space="preserve"> (“INED(s)”) as at the end of the relevant financial year:</t>
    </r>
  </si>
  <si>
    <t>Except for a “small authorized insurer”, if the INED(s) in item 11(b)(i) did not meet the required minimum number of at least one-third of the Board, please provide the reason(s) and state whether and when the shortfall has been rectified.</t>
  </si>
  <si>
    <t>Has the Board’s attention been drawn to any report or comment made by the internal auditor, external auditor, Audit Committee or other specialized committee(s) (if any) which revealed any irregularities or deficiencies in connection with the Board’s fulfilment of its main responsibilities as specified in paragraph 5.1 of GL10?  If YES, please provide the relevant particulars.</t>
  </si>
  <si>
    <r>
      <t xml:space="preserve">Dates of all </t>
    </r>
    <r>
      <rPr>
        <b/>
        <i/>
        <sz val="10"/>
        <rFont val="Arial"/>
        <family val="2"/>
      </rPr>
      <t>Board meetings</t>
    </r>
    <r>
      <rPr>
        <sz val="10"/>
        <rFont val="Arial"/>
        <family val="2"/>
      </rPr>
      <t xml:space="preserve"> convened in the relevant financial year 
(please specify which of the meeting(s) are “paper” meetings or meetings by circulation – Note: it is a requirement of GL10: Guideline on the Corporate Governance of Authorized Insurers that at least two of these meeting shall be participated by the directors and not “paper” meetings or meetings by circulation.):</t>
    </r>
  </si>
  <si>
    <t>Dates of Board meetings</t>
  </si>
  <si>
    <t>Please specify if the meetings are not physical meeting (i.e. “paper” meetings or meetings by circulation)</t>
  </si>
  <si>
    <t>If there were less than 4 meetings, please provide the reason(s).</t>
  </si>
  <si>
    <t>Please provide the attendance record of all directors in the board meeting convened in the relevant financial year</t>
  </si>
  <si>
    <t>Role</t>
  </si>
  <si>
    <t>Name of director</t>
  </si>
  <si>
    <t>Please specify if the director is an INED</t>
  </si>
  <si>
    <t xml:space="preserve">Number of required Board meetings </t>
  </si>
  <si>
    <t>Number of Board meetings physically attended</t>
  </si>
  <si>
    <t>Number of Board meetings attended by other means (please specify)</t>
  </si>
  <si>
    <t>Chairman</t>
  </si>
  <si>
    <t>Member</t>
  </si>
  <si>
    <r>
      <t xml:space="preserve">Has the Board established an </t>
    </r>
    <r>
      <rPr>
        <b/>
        <i/>
        <sz val="10"/>
        <rFont val="Arial"/>
        <family val="2"/>
      </rPr>
      <t>Audit Committee</t>
    </r>
    <r>
      <rPr>
        <sz val="10"/>
        <rFont val="Arial"/>
        <family val="2"/>
      </rPr>
      <t xml:space="preserve"> (“AC”) during the relevant financial year?</t>
    </r>
  </si>
  <si>
    <t>Members of the AC:</t>
  </si>
  <si>
    <t>Name</t>
  </si>
  <si>
    <t>Position</t>
  </si>
  <si>
    <t>If NO, please provide reasons (for other reason(s), please provide the details in the box below):</t>
  </si>
  <si>
    <t>Number of meeting held during the relevant financial year:</t>
  </si>
  <si>
    <r>
      <t xml:space="preserve">Did you perform ongoing </t>
    </r>
    <r>
      <rPr>
        <b/>
        <i/>
        <sz val="10"/>
        <rFont val="Arial"/>
        <family val="2"/>
      </rPr>
      <t>internal audit function</t>
    </r>
    <r>
      <rPr>
        <sz val="10"/>
        <rFont val="Arial"/>
        <family val="2"/>
      </rPr>
      <t xml:space="preserve"> during the relevant financial year?</t>
    </r>
  </si>
  <si>
    <t>If YES, please choose one:</t>
  </si>
  <si>
    <t>If NO, please provide reasons (for other reason(s), please provide the details and any remedial actions in the box below):</t>
  </si>
  <si>
    <t>Has the Board received any comments, note, letter or report from the Audit Committee, internal auditor, external auditor or appointed actuary which revealed any irregularity or deficiency in the internal control system during the relevant financial year?  If YES, please provide the details.</t>
  </si>
  <si>
    <r>
      <t xml:space="preserve">Has the Board established a </t>
    </r>
    <r>
      <rPr>
        <b/>
        <i/>
        <sz val="10"/>
        <rFont val="Arial"/>
        <family val="2"/>
      </rPr>
      <t>Risk Committee</t>
    </r>
    <r>
      <rPr>
        <sz val="10"/>
        <rFont val="Arial"/>
        <family val="2"/>
      </rPr>
      <t xml:space="preserve"> (“RC”) during the relevant financial year?</t>
    </r>
  </si>
  <si>
    <t>Members of the RC:</t>
  </si>
  <si>
    <r>
      <t xml:space="preserve">Please provide </t>
    </r>
    <r>
      <rPr>
        <b/>
        <i/>
        <sz val="10"/>
        <rFont val="Arial"/>
        <family val="2"/>
      </rPr>
      <t>details of committees established other than AC and RC</t>
    </r>
    <r>
      <rPr>
        <sz val="10"/>
        <rFont val="Arial"/>
        <family val="2"/>
      </rPr>
      <t>, and submit terms of reference of these committees</t>
    </r>
  </si>
  <si>
    <t>Name of Committee</t>
  </si>
  <si>
    <t>Name of Chair</t>
  </si>
  <si>
    <t>Names of Members</t>
  </si>
  <si>
    <t>Number of meeting held during the relevant financial year</t>
  </si>
  <si>
    <t>Input file name of the terms of reference and upload the attachment as a return separately on IRIC</t>
  </si>
  <si>
    <r>
      <t xml:space="preserve">Is there a </t>
    </r>
    <r>
      <rPr>
        <b/>
        <i/>
        <sz val="10"/>
        <rFont val="Arial"/>
        <family val="2"/>
      </rPr>
      <t>written remuneration policy</t>
    </r>
    <r>
      <rPr>
        <sz val="10"/>
        <rFont val="Arial"/>
        <family val="2"/>
      </rPr>
      <t xml:space="preserve"> covering all directors and employees?</t>
    </r>
  </si>
  <si>
    <t>If NO, please provide the reason(s):</t>
  </si>
  <si>
    <t>Who are responsible for the remuneration policy setting and monitoring process?</t>
  </si>
  <si>
    <t>Is key person(s) in risk management function involved in the remuneration policy setting and monitoring process?</t>
  </si>
  <si>
    <t xml:space="preserve">Does the remuneration structure contain fixed and variable components? </t>
  </si>
  <si>
    <t>If YES, what is the proportion of the variable components over total remuneration?</t>
  </si>
  <si>
    <t>Is there any deferral arrangement for the variable remuneration (if any)?</t>
  </si>
  <si>
    <t>If YES, what is the proportion of the variable remuneration deferred and the length of deferral period(s)?</t>
  </si>
  <si>
    <t>Does the variable remuneration (if any) comprise of non-cash elements (e.g. shares)?</t>
  </si>
  <si>
    <t>If YES, please provide details of safeguards to align the long-term incentives (e.g. vesting, holding and retention restrictions).</t>
  </si>
  <si>
    <t>(vi)</t>
  </si>
  <si>
    <t>Is there a mix of financial and non-financial factors used for the performance measurement?</t>
  </si>
  <si>
    <t>Does the performance measurement set in multi-year framework?</t>
  </si>
  <si>
    <t>Please describe the factors.</t>
  </si>
  <si>
    <t>(vii)</t>
  </si>
  <si>
    <t>Is there any clawback / malus provision for the deferred remuneration?</t>
  </si>
  <si>
    <t>G42:K42,G46:K46,G51:K51,G56:K56,G61:K61,G65:K65,G70:K70,G75:K75</t>
  </si>
  <si>
    <t>Annual_6M_B+S+G</t>
  </si>
  <si>
    <t>v03-21</t>
  </si>
  <si>
    <t>-- Please select business type --</t>
  </si>
  <si>
    <t>v 1.3.0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</si>
</sst>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64" formatCode="_ * #,##0.00_ ;_ * \-#,##0.00_ ;_ * &quot;-&quot;??_ ;_ @_ "/>
    <numFmt numFmtId="165" formatCode="_-* #,##0_-;\-* #,##0_-;_-* &quot;-&quot;_-;_-@_-"/>
    <numFmt numFmtId="166" formatCode="_-* #,##0.00_-;\-* #,##0.00_-;_-* &quot;-&quot;??_-;_-@_-"/>
    <numFmt numFmtId="167" formatCode="[$-13C09]d/m/yyyy;@"/>
    <numFmt numFmtId="168" formatCode="dd\ mmm\ yyyy"/>
    <numFmt numFmtId="169" formatCode="_(* #,##0_);_(* \(#,##0\);_(* &quot;-&quot;_)"/>
    <numFmt numFmtId="170" formatCode="#,##0;[Red]\(#,##0\)"/>
    <numFmt numFmtId="171" formatCode="0.0%;\(0.0%\)"/>
    <numFmt numFmtId="172" formatCode="0_);\(0\)"/>
    <numFmt numFmtId="173" formatCode="_(* #,##0_);_(* \(#,##0\);_(* &quot;-&quot;??_);_(@_)"/>
    <numFmt numFmtId="174" formatCode="0;[Red]0"/>
    <numFmt numFmtId="175" formatCode="_ * #,##0_ ;_ * \-#,##0_ ;_ * &quot;-&quot;??_ ;_ @_ "/>
    <numFmt numFmtId="176" formatCode="0.00%;\(0.00%\)"/>
    <numFmt numFmtId="177" formatCode="_(* #,##0.000_);_(* \(#,##0.000\);_(* &quot;-&quot;_)"/>
    <numFmt numFmtId="178" formatCode="0.0%"/>
    <numFmt numFmtId="179" formatCode="#,##0;\-#,##0;\-"/>
    <numFmt numFmtId="180" formatCode="_(* #,##0_);[Red]_(* \(#,##0\);_(* &quot;-&quot;??_);"/>
    <numFmt numFmtId="181" formatCode="[$-409]d\-mmm;@"/>
  </numFmts>
  <fonts count="54">
    <font>
      <sz val="11"/>
      <color theme="1"/>
      <name val="Aptos Narrow"/>
      <family val="2"/>
      <scheme val="minor"/>
    </font>
    <font>
      <sz val="11"/>
      <color theme="1"/>
      <name val="Aptos Narrow"/>
      <family val="2"/>
      <scheme val="minor"/>
    </font>
    <font>
      <sz val="11"/>
      <color theme="0"/>
      <name val="Aptos Narrow"/>
      <family val="2"/>
      <scheme val="minor"/>
    </font>
    <font>
      <b/>
      <sz val="14"/>
      <color theme="1"/>
      <name val="Times New Roman"/>
      <family val="1"/>
    </font>
    <font>
      <sz val="10"/>
      <color rgb="FF707070"/>
      <name val="Segoe UI"/>
      <family val="2"/>
    </font>
    <font>
      <sz val="12"/>
      <name val="新細明體"/>
      <family val="1"/>
      <charset val="136"/>
    </font>
    <font>
      <sz val="12"/>
      <name val="Times New Roman"/>
      <family val="1"/>
    </font>
    <font>
      <sz val="10"/>
      <color rgb="FF59730B"/>
      <name val="Segoe UI Semibold"/>
      <family val="2"/>
    </font>
    <font>
      <sz val="8"/>
      <name val="Arial"/>
      <family val="2"/>
    </font>
    <font>
      <sz val="12"/>
      <name val="Arial"/>
      <family val="2"/>
    </font>
    <font>
      <sz val="12"/>
      <color theme="0"/>
      <name val="Arial"/>
      <family val="2"/>
    </font>
    <font>
      <sz val="8"/>
      <color theme="0"/>
      <name val="Arial"/>
      <family val="2"/>
    </font>
    <font>
      <sz val="10"/>
      <name val="Arial"/>
      <family val="2"/>
    </font>
    <font>
      <b/>
      <sz val="12"/>
      <name val="Times New Roman"/>
      <family val="1"/>
    </font>
    <font>
      <b/>
      <sz val="10"/>
      <name val="Times New Roman"/>
      <family val="1"/>
    </font>
    <font>
      <sz val="12"/>
      <color theme="1"/>
      <name val="Times New Roman"/>
      <family val="1"/>
    </font>
    <font>
      <u/>
      <sz val="11"/>
      <color theme="10"/>
      <name val="Aptos Narrow"/>
      <family val="2"/>
      <scheme val="minor"/>
    </font>
    <font>
      <sz val="11"/>
      <color theme="1"/>
      <name val="Aptos Narrow"/>
      <family val="3"/>
      <charset val="134"/>
      <scheme val="minor"/>
    </font>
    <font>
      <sz val="11"/>
      <color rgb="FF000000"/>
      <name val="Calibri"/>
      <family val="2"/>
    </font>
    <font>
      <sz val="12"/>
      <color rgb="FFFF0000"/>
      <name val="Aptos Narrow"/>
      <family val="2"/>
      <charset val="136"/>
      <scheme val="minor"/>
    </font>
    <font>
      <sz val="11"/>
      <name val="Aptos Narrow"/>
      <family val="2"/>
      <scheme val="minor"/>
    </font>
    <font>
      <sz val="11"/>
      <color theme="1"/>
      <name val="Aptos Narrow"/>
      <family val="2"/>
      <charset val="134"/>
      <scheme val="minor"/>
    </font>
    <font>
      <sz val="10"/>
      <color theme="1"/>
      <name val="Arial"/>
      <family val="2"/>
    </font>
    <font>
      <sz val="9"/>
      <name val="Arial"/>
      <family val="2"/>
    </font>
    <font>
      <sz val="11"/>
      <color indexed="8"/>
      <name val="Aptos Narrow"/>
      <family val="2"/>
      <scheme val="minor"/>
    </font>
    <font>
      <b/>
      <sz val="10"/>
      <name val="Arial"/>
      <family val="2"/>
    </font>
    <font>
      <i/>
      <sz val="10"/>
      <name val="Arial"/>
      <family val="2"/>
    </font>
    <font>
      <b/>
      <u/>
      <sz val="11"/>
      <color theme="1"/>
      <name val="Aptos Narrow"/>
      <family val="2"/>
      <scheme val="minor"/>
    </font>
    <font>
      <sz val="10"/>
      <color theme="1"/>
      <name val="Arial"/>
      <family val="2"/>
      <charset val="134"/>
    </font>
    <font>
      <b/>
      <sz val="10"/>
      <color theme="0"/>
      <name val="Arial"/>
      <family val="2"/>
    </font>
    <font>
      <sz val="10"/>
      <color theme="0"/>
      <name val="Arial"/>
      <family val="2"/>
    </font>
    <font>
      <b/>
      <u/>
      <sz val="10"/>
      <name val="Arial"/>
      <family val="2"/>
    </font>
    <font>
      <b/>
      <sz val="10"/>
      <color theme="1"/>
      <name val="Arial"/>
      <family val="2"/>
    </font>
    <font>
      <b/>
      <u val="singleAccounting"/>
      <sz val="10"/>
      <name val="Arial"/>
      <family val="2"/>
    </font>
    <font>
      <u/>
      <sz val="10"/>
      <name val="Arial"/>
      <family val="2"/>
    </font>
    <font>
      <b/>
      <i/>
      <sz val="10"/>
      <name val="Arial"/>
      <family val="2"/>
    </font>
    <font>
      <sz val="12"/>
      <color theme="1"/>
      <name val="Aptos Narrow"/>
      <family val="2"/>
      <charset val="136"/>
      <scheme val="minor"/>
    </font>
    <font>
      <u/>
      <sz val="11"/>
      <color theme="1"/>
      <name val="Aptos Narrow"/>
      <family val="2"/>
      <scheme val="minor"/>
    </font>
    <font>
      <b/>
      <sz val="14"/>
      <color theme="0"/>
      <name val="Times New Roman"/>
      <family val="1"/>
    </font>
    <font>
      <sz val="14"/>
      <color theme="1"/>
      <name val="Times New Roman"/>
      <family val="1"/>
    </font>
    <font>
      <sz val="14"/>
      <color theme="0"/>
      <name val="Times New Roman"/>
      <family val="1"/>
    </font>
    <font>
      <sz val="10"/>
      <color theme="0" tint="-0.249977111117893"/>
      <name val="Arial"/>
      <family val="2"/>
    </font>
    <font>
      <strike/>
      <sz val="10"/>
      <name val="Arial"/>
      <family val="2"/>
    </font>
    <font>
      <sz val="10"/>
      <color theme="9"/>
      <name val="Arial"/>
      <family val="2"/>
    </font>
    <font>
      <b/>
      <sz val="12"/>
      <name val="Arial"/>
      <family val="2"/>
    </font>
    <font>
      <strike/>
      <sz val="10"/>
      <color rgb="FFFF0000"/>
      <name val="Arial"/>
      <family val="2"/>
    </font>
    <font>
      <b/>
      <strike/>
      <sz val="10"/>
      <name val="Arial"/>
      <family val="2"/>
    </font>
    <font>
      <sz val="10"/>
      <color rgb="FFFF0000"/>
      <name val="Arial"/>
      <family val="2"/>
    </font>
    <font>
      <sz val="10"/>
      <color rgb="FFBFBFBF"/>
      <name val="Arial"/>
      <family val="2"/>
    </font>
    <font>
      <b/>
      <i/>
      <u/>
      <sz val="10"/>
      <name val="Arial"/>
      <family val="2"/>
    </font>
    <font>
      <b/>
      <i/>
      <sz val="10"/>
      <color theme="1"/>
      <name val="Arial"/>
      <family val="2"/>
    </font>
    <font>
      <sz val="10"/>
      <color theme="0" tint="-0.34998626667073579"/>
      <name val="Arial"/>
      <family val="2"/>
    </font>
    <font>
      <b/>
      <i/>
      <vertAlign val="superscript"/>
      <sz val="10"/>
      <name val="Arial"/>
      <family val="2"/>
    </font>
    <font>
      <sz val="11"/>
      <color rgb="FF000000"/>
      <name val="Calibri"/>
      <family val="2"/>
    </font>
  </fonts>
  <fills count="34">
    <fill>
      <patternFill patternType="none"/>
    </fill>
    <fill>
      <patternFill patternType="gray125"/>
    </fill>
    <fill>
      <patternFill patternType="solid">
        <fgColor theme="0"/>
        <bgColor indexed="64"/>
      </patternFill>
    </fill>
    <fill>
      <patternFill patternType="solid">
        <fgColor theme="7"/>
        <bgColor indexed="64"/>
      </patternFill>
    </fill>
    <fill>
      <patternFill patternType="solid">
        <fgColor rgb="FFFFFF00"/>
        <bgColor indexed="64"/>
      </patternFill>
    </fill>
    <fill>
      <patternFill patternType="solid">
        <fgColor rgb="FFBFBFBF"/>
        <bgColor indexed="64"/>
      </patternFill>
    </fill>
    <fill>
      <patternFill patternType="solid">
        <fgColor rgb="FFACFFFF"/>
        <bgColor indexed="64"/>
      </patternFill>
    </fill>
    <fill>
      <patternFill patternType="solid">
        <fgColor rgb="FFFFFFCC"/>
        <bgColor indexed="64"/>
      </patternFill>
    </fill>
    <fill>
      <patternFill patternType="solid">
        <fgColor rgb="FFCCFFFF"/>
        <bgColor indexed="64"/>
      </patternFill>
    </fill>
    <fill>
      <patternFill patternType="solid">
        <fgColor rgb="FFFFFFCB"/>
        <bgColor indexed="64"/>
      </patternFill>
    </fill>
    <fill>
      <patternFill patternType="solid">
        <fgColor rgb="FFABFFFF"/>
        <bgColor indexed="64"/>
      </patternFill>
    </fill>
    <fill>
      <patternFill patternType="solid">
        <fgColor rgb="FFCDFFFF"/>
        <bgColor indexed="64"/>
      </patternFill>
    </fill>
    <fill>
      <patternFill patternType="solid">
        <fgColor rgb="FFFFFFFF"/>
        <bgColor indexed="64"/>
      </patternFill>
    </fill>
    <fill>
      <patternFill patternType="solid">
        <fgColor rgb="FF8EA9DB"/>
        <bgColor indexed="64"/>
      </patternFill>
    </fill>
    <fill>
      <patternFill patternType="solid">
        <fgColor indexed="26"/>
        <bgColor indexed="64"/>
      </patternFill>
    </fill>
    <fill>
      <patternFill patternType="solid">
        <fgColor theme="4" tint="0.39997558519241921"/>
        <bgColor indexed="64"/>
      </patternFill>
    </fill>
    <fill>
      <patternFill patternType="solid">
        <fgColor indexed="22"/>
        <bgColor indexed="64"/>
      </patternFill>
    </fill>
    <fill>
      <patternFill patternType="solid">
        <fgColor theme="7" tint="0.79995117038483843"/>
        <bgColor indexed="64"/>
      </patternFill>
    </fill>
    <fill>
      <patternFill patternType="solid">
        <fgColor rgb="FFCAEDFB"/>
        <bgColor indexed="64"/>
      </patternFill>
    </fill>
    <fill>
      <patternFill patternType="solid">
        <fgColor theme="0" tint="-0.14996795556505021"/>
        <bgColor indexed="64"/>
      </patternFill>
    </fill>
    <fill>
      <patternFill patternType="solid">
        <fgColor rgb="FF4590B8"/>
        <bgColor indexed="64"/>
      </patternFill>
    </fill>
    <fill>
      <patternFill patternType="solid">
        <fgColor indexed="42"/>
        <bgColor indexed="64"/>
      </patternFill>
    </fill>
    <fill>
      <patternFill patternType="solid">
        <fgColor theme="0" tint="-0.249977111117893"/>
        <bgColor indexed="64"/>
      </patternFill>
    </fill>
    <fill>
      <patternFill patternType="solid">
        <fgColor indexed="41"/>
        <bgColor indexed="64"/>
      </patternFill>
    </fill>
    <fill>
      <patternFill patternType="solid">
        <fgColor rgb="FFD0CECE"/>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9" tint="0.79998168889431442"/>
        <bgColor indexed="64"/>
      </patternFill>
    </fill>
    <fill>
      <patternFill patternType="solid">
        <fgColor theme="3" tint="0.499984740745262"/>
        <bgColor indexed="64"/>
      </patternFill>
    </fill>
    <fill>
      <patternFill patternType="solid">
        <fgColor theme="3" tint="0.89999084444715716"/>
        <bgColor indexed="64"/>
      </patternFill>
    </fill>
    <fill>
      <patternFill patternType="darkDown">
        <bgColor auto="1"/>
      </patternFill>
    </fill>
    <fill>
      <patternFill patternType="solid">
        <fgColor rgb="FFE7E6E6"/>
        <bgColor indexed="64"/>
      </patternFill>
    </fill>
    <fill>
      <patternFill patternType="solid">
        <fgColor rgb="FF47D359"/>
        <bgColor indexed="64"/>
      </patternFill>
    </fill>
    <fill>
      <patternFill patternType="solid">
        <fgColor rgb="FF4D93D9"/>
        <bgColor indexed="64"/>
      </patternFill>
    </fill>
  </fills>
  <borders count="60">
    <border>
      <left/>
      <right/>
      <top/>
      <bottom/>
      <diagonal/>
    </border>
    <border>
      <left style="medium">
        <color rgb="FFDCDCDC"/>
      </left>
      <right/>
      <top style="medium">
        <color rgb="FFDCDCDC"/>
      </top>
      <bottom style="medium">
        <color rgb="FFDCDCDC"/>
      </bottom>
      <diagonal/>
    </border>
    <border>
      <left/>
      <right/>
      <top style="medium">
        <color rgb="FFDCDCDC"/>
      </top>
      <bottom style="medium">
        <color rgb="FFDCDCDC"/>
      </bottom>
      <diagonal/>
    </border>
    <border>
      <left/>
      <right style="medium">
        <color rgb="FFDCDCDC"/>
      </right>
      <top style="medium">
        <color rgb="FFDCDCDC"/>
      </top>
      <bottom style="medium">
        <color rgb="FFDCDCDC"/>
      </bottom>
      <diagonal/>
    </border>
    <border>
      <left style="medium">
        <color rgb="FFDCDCDC"/>
      </left>
      <right/>
      <top/>
      <bottom/>
      <diagonal/>
    </border>
    <border>
      <left style="medium">
        <color rgb="FFDCDCDC"/>
      </left>
      <right style="medium">
        <color rgb="FFDCDCDC"/>
      </right>
      <top style="medium">
        <color rgb="FFDCDCDC"/>
      </top>
      <bottom style="medium">
        <color rgb="FFDCDCDC"/>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style="thin">
        <color indexed="64"/>
      </right>
      <top/>
      <bottom/>
      <diagonal style="thin">
        <color indexed="64"/>
      </diagonal>
    </border>
    <border diagonalUp="1" diagonalDown="1">
      <left style="thin">
        <color indexed="64"/>
      </left>
      <right style="thin">
        <color indexed="64"/>
      </right>
      <top/>
      <bottom style="thin">
        <color indexed="64"/>
      </bottom>
      <diagonal style="thin">
        <color indexed="64"/>
      </diagonal>
    </border>
    <border diagonalUp="1"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indexed="64"/>
      </left>
      <right style="thin">
        <color indexed="64"/>
      </right>
      <top style="thin">
        <color indexed="64"/>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auto="1"/>
      </right>
      <top/>
      <bottom style="thin">
        <color indexed="64"/>
      </bottom>
      <diagonal/>
    </border>
    <border>
      <left style="thin">
        <color auto="1"/>
      </left>
      <right style="medium">
        <color indexed="64"/>
      </right>
      <top/>
      <bottom style="thin">
        <color auto="1"/>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auto="1"/>
      </bottom>
      <diagonal/>
    </border>
    <border>
      <left/>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style="medium">
        <color rgb="FFBFBFBF"/>
      </bottom>
      <diagonal/>
    </border>
    <border>
      <left/>
      <right style="medium">
        <color indexed="64"/>
      </right>
      <top/>
      <bottom style="medium">
        <color rgb="FFBFBFBF"/>
      </bottom>
      <diagonal/>
    </border>
    <border>
      <left style="medium">
        <color indexed="64"/>
      </left>
      <right style="medium">
        <color indexed="64"/>
      </right>
      <top style="medium">
        <color indexed="64"/>
      </top>
      <bottom style="medium">
        <color rgb="FFBFBFBF"/>
      </bottom>
      <diagonal/>
    </border>
    <border>
      <left style="medium">
        <color indexed="64"/>
      </left>
      <right style="medium">
        <color indexed="64"/>
      </right>
      <top style="medium">
        <color rgb="FFBFBFBF"/>
      </top>
      <bottom style="medium">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style="thin">
        <color indexed="64"/>
      </top>
      <bottom style="thin">
        <color indexed="64"/>
      </bottom>
      <diagonal/>
    </border>
  </borders>
  <cellStyleXfs count="45">
    <xf numFmtId="0" fontId="0" fillId="0" borderId="0"/>
    <xf numFmtId="166" fontId="1" fillId="0" borderId="0" applyFont="0" applyFill="0" applyBorder="0" applyAlignment="0" applyProtection="0"/>
    <xf numFmtId="9" fontId="1" fillId="0" borderId="0" applyFont="0" applyFill="0" applyBorder="0" applyAlignment="0" applyProtection="0"/>
    <xf numFmtId="0" fontId="5" fillId="0" borderId="0">
      <alignment vertical="center"/>
    </xf>
    <xf numFmtId="166" fontId="1" fillId="0" borderId="0" applyFont="0" applyFill="0" applyBorder="0" applyAlignment="0" applyProtection="0"/>
    <xf numFmtId="166" fontId="1" fillId="0" borderId="0" applyFont="0" applyFill="0" applyBorder="0" applyAlignment="0" applyProtection="0"/>
    <xf numFmtId="0" fontId="12" fillId="0" borderId="0"/>
    <xf numFmtId="0" fontId="16" fillId="0" borderId="0" applyNumberFormat="0" applyFill="0" applyBorder="0" applyAlignment="0" applyProtection="0"/>
    <xf numFmtId="0" fontId="1" fillId="0" borderId="0"/>
    <xf numFmtId="0" fontId="1" fillId="0" borderId="0"/>
    <xf numFmtId="0" fontId="1" fillId="0" borderId="0"/>
    <xf numFmtId="0" fontId="1" fillId="0" borderId="0"/>
    <xf numFmtId="0" fontId="12" fillId="0" borderId="0"/>
    <xf numFmtId="0" fontId="17" fillId="0" borderId="0"/>
    <xf numFmtId="0" fontId="23" fillId="14" borderId="0" applyNumberFormat="0" applyBorder="0">
      <alignment horizontal="right"/>
      <protection locked="0"/>
    </xf>
    <xf numFmtId="0" fontId="1" fillId="0" borderId="0"/>
    <xf numFmtId="0" fontId="1" fillId="0" borderId="0"/>
    <xf numFmtId="0" fontId="24" fillId="0" borderId="0"/>
    <xf numFmtId="0" fontId="21" fillId="0" borderId="0">
      <alignment vertical="center"/>
    </xf>
    <xf numFmtId="0" fontId="1" fillId="0" borderId="0"/>
    <xf numFmtId="0" fontId="1" fillId="0" borderId="0"/>
    <xf numFmtId="166" fontId="1" fillId="0" borderId="0" applyFont="0" applyFill="0" applyBorder="0" applyAlignment="0" applyProtection="0"/>
    <xf numFmtId="0" fontId="28" fillId="0" borderId="0">
      <alignment vertical="center"/>
    </xf>
    <xf numFmtId="0" fontId="12" fillId="21" borderId="0" applyNumberFormat="0" applyFont="0" applyFill="0" applyBorder="0" applyAlignment="0"/>
    <xf numFmtId="9" fontId="1" fillId="0" borderId="0" applyFont="0" applyFill="0" applyBorder="0" applyAlignment="0" applyProtection="0"/>
    <xf numFmtId="0" fontId="12" fillId="0" borderId="0"/>
    <xf numFmtId="164" fontId="1" fillId="0" borderId="0" applyFont="0" applyFill="0" applyBorder="0" applyAlignment="0" applyProtection="0">
      <alignment vertical="center"/>
    </xf>
    <xf numFmtId="166" fontId="1" fillId="0" borderId="0" applyFont="0" applyFill="0" applyBorder="0" applyAlignment="0" applyProtection="0"/>
    <xf numFmtId="166" fontId="1" fillId="0" borderId="0" applyFont="0" applyFill="0" applyBorder="0" applyAlignment="0" applyProtection="0">
      <alignment vertical="center"/>
    </xf>
    <xf numFmtId="164" fontId="21" fillId="0" borderId="0" applyFont="0" applyFill="0" applyBorder="0" applyAlignment="0" applyProtection="0">
      <alignment vertical="center"/>
    </xf>
    <xf numFmtId="0" fontId="5" fillId="0" borderId="0">
      <alignment vertical="center"/>
    </xf>
    <xf numFmtId="0" fontId="12" fillId="0" borderId="0"/>
    <xf numFmtId="0" fontId="36" fillId="0" borderId="0">
      <alignment vertical="center"/>
    </xf>
    <xf numFmtId="0" fontId="18" fillId="0" borderId="0"/>
    <xf numFmtId="0" fontId="5" fillId="0" borderId="0"/>
    <xf numFmtId="0" fontId="5" fillId="0" borderId="0"/>
    <xf numFmtId="0" fontId="1" fillId="0" borderId="0"/>
    <xf numFmtId="0" fontId="1" fillId="0" borderId="0"/>
    <xf numFmtId="9" fontId="5" fillId="0" borderId="0" applyFont="0" applyFill="0" applyBorder="0" applyAlignment="0" applyProtection="0">
      <alignment vertical="center"/>
    </xf>
    <xf numFmtId="3" fontId="23" fillId="23" borderId="13" applyNumberFormat="0" applyBorder="0" applyAlignment="0">
      <alignment vertical="center"/>
      <protection locked="0"/>
    </xf>
    <xf numFmtId="3" fontId="23" fillId="23" borderId="13" applyNumberFormat="0" applyBorder="0" applyAlignment="0">
      <alignment vertical="center"/>
      <protection locked="0"/>
    </xf>
    <xf numFmtId="0" fontId="1" fillId="0" borderId="0"/>
    <xf numFmtId="166" fontId="5" fillId="0" borderId="0" applyFont="0" applyFill="0" applyBorder="0" applyAlignment="0" applyProtection="0"/>
    <xf numFmtId="9" fontId="12" fillId="0" borderId="0" applyFont="0" applyFill="0" applyBorder="0" applyAlignment="0" applyProtection="0"/>
    <xf numFmtId="0" fontId="53" fillId="0" borderId="0"/>
  </cellStyleXfs>
  <cellXfs count="1292">
    <xf numFmtId="0" fontId="0" fillId="0" borderId="0" xfId="0"/>
    <xf numFmtId="0" fontId="0" fillId="2" borderId="0" xfId="0" applyFill="1"/>
    <xf numFmtId="0" fontId="3" fillId="2" borderId="0" xfId="0" applyFont="1" applyFill="1" applyAlignment="1">
      <alignment horizontal="center"/>
    </xf>
    <xf numFmtId="0" fontId="3" fillId="2" borderId="0" xfId="0" applyFont="1" applyFill="1"/>
    <xf numFmtId="0" fontId="4" fillId="2" borderId="0" xfId="0" applyFont="1" applyFill="1"/>
    <xf numFmtId="0" fontId="6" fillId="2" borderId="0" xfId="3" applyFont="1" applyFill="1">
      <alignment vertical="center"/>
    </xf>
    <xf numFmtId="0" fontId="4" fillId="2" borderId="4" xfId="4" applyNumberFormat="1" applyFont="1" applyFill="1" applyBorder="1" applyAlignment="1" applyProtection="1"/>
    <xf numFmtId="0" fontId="4" fillId="2" borderId="0" xfId="4" applyNumberFormat="1" applyFont="1" applyFill="1" applyBorder="1" applyAlignment="1" applyProtection="1"/>
    <xf numFmtId="0" fontId="7" fillId="2" borderId="0" xfId="0" applyFont="1" applyFill="1" applyAlignment="1">
      <alignment horizontal="left"/>
    </xf>
    <xf numFmtId="0" fontId="6" fillId="2" borderId="0" xfId="3" applyFont="1" applyFill="1" applyAlignment="1">
      <alignment horizontal="center" vertical="center"/>
    </xf>
    <xf numFmtId="0" fontId="8" fillId="2" borderId="0" xfId="4" applyNumberFormat="1" applyFont="1" applyFill="1" applyBorder="1" applyAlignment="1" applyProtection="1"/>
    <xf numFmtId="0" fontId="4" fillId="2" borderId="5" xfId="5" applyNumberFormat="1" applyFont="1" applyFill="1" applyBorder="1" applyAlignment="1" applyProtection="1">
      <protection locked="0"/>
    </xf>
    <xf numFmtId="167" fontId="9" fillId="2" borderId="0" xfId="4" applyNumberFormat="1" applyFont="1" applyFill="1" applyBorder="1" applyAlignment="1" applyProtection="1"/>
    <xf numFmtId="167" fontId="7" fillId="2" borderId="0" xfId="4" applyNumberFormat="1" applyFont="1" applyFill="1" applyBorder="1" applyAlignment="1" applyProtection="1">
      <alignment horizontal="right"/>
    </xf>
    <xf numFmtId="49" fontId="4" fillId="2" borderId="5" xfId="4" applyNumberFormat="1" applyFont="1" applyFill="1" applyBorder="1" applyAlignment="1" applyProtection="1">
      <protection locked="0"/>
    </xf>
    <xf numFmtId="0" fontId="10" fillId="2" borderId="0" xfId="4" applyNumberFormat="1" applyFont="1" applyFill="1" applyBorder="1" applyAlignment="1" applyProtection="1">
      <protection hidden="1"/>
    </xf>
    <xf numFmtId="0" fontId="11" fillId="2" borderId="0" xfId="4" applyNumberFormat="1" applyFont="1" applyFill="1" applyBorder="1" applyAlignment="1" applyProtection="1">
      <protection hidden="1"/>
    </xf>
    <xf numFmtId="14" fontId="2" fillId="2" borderId="0" xfId="0" applyNumberFormat="1" applyFont="1" applyFill="1" applyProtection="1">
      <protection hidden="1"/>
    </xf>
    <xf numFmtId="0" fontId="2" fillId="2" borderId="0" xfId="0" applyFont="1" applyFill="1" applyProtection="1">
      <protection hidden="1"/>
    </xf>
    <xf numFmtId="0" fontId="2" fillId="0" borderId="0" xfId="0" applyFont="1"/>
    <xf numFmtId="0" fontId="13" fillId="2" borderId="0" xfId="6" applyFont="1" applyFill="1" applyAlignment="1">
      <alignment vertical="top"/>
    </xf>
    <xf numFmtId="0" fontId="2" fillId="2" borderId="0" xfId="0" applyFont="1" applyFill="1"/>
    <xf numFmtId="0" fontId="14" fillId="2" borderId="0" xfId="6" applyFont="1" applyFill="1" applyAlignment="1">
      <alignment horizontal="center" vertical="top"/>
    </xf>
    <xf numFmtId="0" fontId="0" fillId="0" borderId="7" xfId="0" applyBorder="1" applyAlignment="1">
      <alignment horizontal="center" vertical="center" wrapText="1"/>
    </xf>
    <xf numFmtId="0" fontId="0" fillId="0" borderId="0" xfId="0" applyAlignment="1">
      <alignment wrapText="1"/>
    </xf>
    <xf numFmtId="0" fontId="0" fillId="0" borderId="7" xfId="0" applyBorder="1" applyAlignment="1">
      <alignment wrapText="1"/>
    </xf>
    <xf numFmtId="0" fontId="12" fillId="0" borderId="7" xfId="0" applyFont="1" applyBorder="1" applyAlignment="1">
      <alignment vertical="center" wrapText="1"/>
    </xf>
    <xf numFmtId="0" fontId="12" fillId="2" borderId="0" xfId="18" applyFont="1" applyFill="1">
      <alignment vertical="center"/>
    </xf>
    <xf numFmtId="0" fontId="25" fillId="15" borderId="0" xfId="0" applyFont="1" applyFill="1"/>
    <xf numFmtId="0" fontId="12" fillId="15" borderId="0" xfId="0" applyFont="1" applyFill="1"/>
    <xf numFmtId="0" fontId="12" fillId="13" borderId="0" xfId="0" applyFont="1" applyFill="1"/>
    <xf numFmtId="0" fontId="12" fillId="0" borderId="0" xfId="0" applyFont="1"/>
    <xf numFmtId="169" fontId="12" fillId="8" borderId="7" xfId="1" applyNumberFormat="1" applyFont="1" applyFill="1" applyBorder="1" applyAlignment="1" applyProtection="1">
      <alignment vertical="center" wrapText="1"/>
      <protection locked="0"/>
    </xf>
    <xf numFmtId="169" fontId="12" fillId="7" borderId="7" xfId="1" applyNumberFormat="1" applyFont="1" applyFill="1" applyBorder="1" applyAlignment="1" applyProtection="1">
      <alignment vertical="center"/>
    </xf>
    <xf numFmtId="169" fontId="12" fillId="5" borderId="7" xfId="1" applyNumberFormat="1" applyFont="1" applyFill="1" applyBorder="1" applyAlignment="1" applyProtection="1">
      <alignment vertical="center"/>
    </xf>
    <xf numFmtId="0" fontId="12" fillId="6" borderId="7" xfId="0" applyFont="1" applyFill="1" applyBorder="1" applyAlignment="1" applyProtection="1">
      <alignment horizontal="left" vertical="center" wrapText="1" indent="2"/>
      <protection locked="0"/>
    </xf>
    <xf numFmtId="0" fontId="22" fillId="0" borderId="0" xfId="0" applyFont="1"/>
    <xf numFmtId="0" fontId="12" fillId="6" borderId="7" xfId="0" applyFont="1" applyFill="1" applyBorder="1" applyAlignment="1" applyProtection="1">
      <alignment vertical="center" wrapText="1"/>
      <protection locked="0"/>
    </xf>
    <xf numFmtId="0" fontId="1" fillId="0" borderId="0" xfId="20"/>
    <xf numFmtId="0" fontId="2" fillId="0" borderId="0" xfId="20" applyFont="1"/>
    <xf numFmtId="0" fontId="1" fillId="0" borderId="7" xfId="20" applyBorder="1"/>
    <xf numFmtId="0" fontId="1" fillId="0" borderId="7" xfId="20" applyBorder="1" applyAlignment="1">
      <alignment horizontal="center"/>
    </xf>
    <xf numFmtId="0" fontId="1" fillId="6" borderId="7" xfId="20" applyFill="1" applyBorder="1" applyAlignment="1" applyProtection="1">
      <alignment horizontal="center" vertical="center" wrapText="1"/>
      <protection locked="0"/>
    </xf>
    <xf numFmtId="0" fontId="1" fillId="8" borderId="7" xfId="20" applyFill="1" applyBorder="1" applyAlignment="1" applyProtection="1">
      <alignment horizontal="center" vertical="center" wrapText="1"/>
      <protection locked="0"/>
    </xf>
    <xf numFmtId="0" fontId="1" fillId="19" borderId="7" xfId="20" applyFill="1" applyBorder="1" applyAlignment="1">
      <alignment horizontal="center" vertical="center"/>
    </xf>
    <xf numFmtId="0" fontId="12" fillId="2" borderId="0" xfId="19" applyFont="1" applyFill="1"/>
    <xf numFmtId="0" fontId="12" fillId="0" borderId="0" xfId="19" applyFont="1"/>
    <xf numFmtId="0" fontId="12" fillId="2" borderId="0" xfId="0" applyFont="1" applyFill="1"/>
    <xf numFmtId="0" fontId="30" fillId="20" borderId="0" xfId="19" applyFont="1" applyFill="1" applyAlignment="1">
      <alignment vertical="center"/>
    </xf>
    <xf numFmtId="0" fontId="30" fillId="20" borderId="0" xfId="19" applyFont="1" applyFill="1"/>
    <xf numFmtId="0" fontId="12" fillId="2" borderId="0" xfId="19" applyFont="1" applyFill="1" applyAlignment="1">
      <alignment vertical="center"/>
    </xf>
    <xf numFmtId="169" fontId="12" fillId="8" borderId="9" xfId="21" applyNumberFormat="1" applyFont="1" applyFill="1" applyBorder="1" applyAlignment="1" applyProtection="1">
      <alignment horizontal="left" vertical="center" wrapText="1"/>
      <protection locked="0"/>
    </xf>
    <xf numFmtId="169" fontId="12" fillId="8" borderId="7" xfId="21" applyNumberFormat="1" applyFont="1" applyFill="1" applyBorder="1" applyAlignment="1" applyProtection="1">
      <alignment horizontal="left" vertical="center" wrapText="1"/>
      <protection locked="0"/>
    </xf>
    <xf numFmtId="169" fontId="12" fillId="16" borderId="9" xfId="19" quotePrefix="1" applyNumberFormat="1" applyFont="1" applyFill="1" applyBorder="1" applyAlignment="1" applyProtection="1">
      <alignment horizontal="center" vertical="center" wrapText="1"/>
      <protection locked="0"/>
    </xf>
    <xf numFmtId="169" fontId="12" fillId="14" borderId="9" xfId="21" applyNumberFormat="1" applyFont="1" applyFill="1" applyBorder="1" applyAlignment="1" applyProtection="1">
      <alignment horizontal="right" vertical="center"/>
    </xf>
    <xf numFmtId="169" fontId="12" fillId="14" borderId="7" xfId="21" applyNumberFormat="1" applyFont="1" applyFill="1" applyBorder="1" applyAlignment="1" applyProtection="1">
      <alignment horizontal="right" vertical="center"/>
    </xf>
    <xf numFmtId="0" fontId="12" fillId="7" borderId="7" xfId="14" applyNumberFormat="1" applyFont="1" applyFill="1" applyBorder="1" applyAlignment="1" applyProtection="1">
      <alignment horizontal="center" vertical="center"/>
    </xf>
    <xf numFmtId="0" fontId="12" fillId="20" borderId="0" xfId="19" applyFont="1" applyFill="1" applyAlignment="1">
      <alignment vertical="center"/>
    </xf>
    <xf numFmtId="0" fontId="12" fillId="20" borderId="0" xfId="19" applyFont="1" applyFill="1"/>
    <xf numFmtId="0" fontId="12" fillId="2" borderId="0" xfId="19" applyFont="1" applyFill="1" applyAlignment="1">
      <alignment horizontal="center" vertical="center" wrapText="1"/>
    </xf>
    <xf numFmtId="0" fontId="12" fillId="2" borderId="0" xfId="19" applyFont="1" applyFill="1" applyAlignment="1">
      <alignment horizontal="center" vertical="center"/>
    </xf>
    <xf numFmtId="166" fontId="12" fillId="2" borderId="0" xfId="21" applyFont="1" applyFill="1" applyBorder="1" applyAlignment="1" applyProtection="1">
      <alignment horizontal="right" vertical="center"/>
    </xf>
    <xf numFmtId="0" fontId="12" fillId="0" borderId="0" xfId="19" applyFont="1" applyAlignment="1">
      <alignment vertical="center"/>
    </xf>
    <xf numFmtId="170" fontId="12" fillId="0" borderId="0" xfId="14" applyNumberFormat="1" applyFont="1" applyFill="1" applyBorder="1" applyAlignment="1" applyProtection="1">
      <alignment horizontal="left" vertical="center"/>
    </xf>
    <xf numFmtId="166" fontId="12" fillId="2" borderId="19" xfId="21" applyFont="1" applyFill="1" applyBorder="1" applyAlignment="1" applyProtection="1">
      <alignment horizontal="left" vertical="center"/>
    </xf>
    <xf numFmtId="166" fontId="12" fillId="0" borderId="13" xfId="21" applyFont="1" applyFill="1" applyBorder="1" applyAlignment="1" applyProtection="1">
      <alignment horizontal="left" vertical="center"/>
    </xf>
    <xf numFmtId="165" fontId="12" fillId="14" borderId="7" xfId="21" applyNumberFormat="1" applyFont="1" applyFill="1" applyBorder="1" applyAlignment="1" applyProtection="1">
      <alignment horizontal="right" vertical="center"/>
    </xf>
    <xf numFmtId="166" fontId="12" fillId="2" borderId="13" xfId="21" applyFont="1" applyFill="1" applyBorder="1" applyAlignment="1" applyProtection="1">
      <alignment horizontal="left" vertical="center"/>
    </xf>
    <xf numFmtId="166" fontId="12" fillId="2" borderId="0" xfId="21" applyFont="1" applyFill="1" applyBorder="1" applyAlignment="1" applyProtection="1">
      <alignment horizontal="left" vertical="center"/>
    </xf>
    <xf numFmtId="170" fontId="12" fillId="2" borderId="0" xfId="14" applyNumberFormat="1" applyFont="1" applyFill="1" applyBorder="1" applyAlignment="1" applyProtection="1">
      <alignment horizontal="left" vertical="center"/>
    </xf>
    <xf numFmtId="171" fontId="12" fillId="14" borderId="7" xfId="24" applyNumberFormat="1" applyFont="1" applyFill="1" applyBorder="1" applyAlignment="1" applyProtection="1">
      <alignment horizontal="right" vertical="center"/>
    </xf>
    <xf numFmtId="171" fontId="12" fillId="14" borderId="7" xfId="21" applyNumberFormat="1" applyFont="1" applyFill="1" applyBorder="1" applyAlignment="1" applyProtection="1">
      <alignment horizontal="right" vertical="center"/>
    </xf>
    <xf numFmtId="0" fontId="12" fillId="0" borderId="0" xfId="0" applyFont="1" applyAlignment="1">
      <alignment vertical="center"/>
    </xf>
    <xf numFmtId="166" fontId="12" fillId="2" borderId="10" xfId="21" applyFont="1" applyFill="1" applyBorder="1" applyAlignment="1" applyProtection="1">
      <alignment horizontal="right" vertical="center"/>
    </xf>
    <xf numFmtId="0" fontId="30" fillId="20" borderId="0" xfId="19" applyFont="1" applyFill="1" applyAlignment="1">
      <alignment horizontal="center" vertical="center"/>
    </xf>
    <xf numFmtId="0" fontId="30" fillId="0" borderId="0" xfId="19" applyFont="1" applyAlignment="1">
      <alignment vertical="center"/>
    </xf>
    <xf numFmtId="165" fontId="12" fillId="14" borderId="9" xfId="21" applyNumberFormat="1" applyFont="1" applyFill="1" applyBorder="1" applyAlignment="1" applyProtection="1">
      <alignment horizontal="right" vertical="center"/>
    </xf>
    <xf numFmtId="166" fontId="12" fillId="0" borderId="19" xfId="21" applyFont="1" applyFill="1" applyBorder="1" applyAlignment="1" applyProtection="1">
      <alignment horizontal="left" vertical="center"/>
    </xf>
    <xf numFmtId="0" fontId="25" fillId="13" borderId="0" xfId="18" applyFont="1" applyFill="1" applyAlignment="1"/>
    <xf numFmtId="0" fontId="12" fillId="2" borderId="0" xfId="19" applyFont="1" applyFill="1" applyAlignment="1">
      <alignment vertical="center" wrapText="1"/>
    </xf>
    <xf numFmtId="0" fontId="12" fillId="2" borderId="0" xfId="19" applyFont="1" applyFill="1" applyAlignment="1">
      <alignment wrapText="1"/>
    </xf>
    <xf numFmtId="165" fontId="25" fillId="14" borderId="7" xfId="21" applyNumberFormat="1" applyFont="1" applyFill="1" applyBorder="1" applyAlignment="1" applyProtection="1">
      <alignment horizontal="right" vertical="center"/>
    </xf>
    <xf numFmtId="0" fontId="12" fillId="2" borderId="0" xfId="14" applyFont="1" applyFill="1" applyBorder="1" applyAlignment="1">
      <alignment horizontal="right" vertical="center"/>
      <protection locked="0"/>
    </xf>
    <xf numFmtId="0" fontId="30" fillId="2" borderId="0" xfId="19" applyFont="1" applyFill="1" applyAlignment="1">
      <alignment horizontal="center" vertical="center"/>
    </xf>
    <xf numFmtId="169" fontId="12" fillId="14" borderId="7" xfId="1" applyNumberFormat="1" applyFont="1" applyFill="1" applyBorder="1" applyAlignment="1" applyProtection="1">
      <alignment horizontal="right" vertical="center"/>
    </xf>
    <xf numFmtId="169" fontId="12" fillId="8" borderId="7" xfId="1" applyNumberFormat="1" applyFont="1" applyFill="1" applyBorder="1" applyAlignment="1" applyProtection="1">
      <alignment horizontal="right" vertical="center" wrapText="1"/>
      <protection locked="0"/>
    </xf>
    <xf numFmtId="169" fontId="12" fillId="7" borderId="7" xfId="1" applyNumberFormat="1" applyFont="1" applyFill="1" applyBorder="1" applyAlignment="1" applyProtection="1">
      <alignment horizontal="right" vertical="center"/>
    </xf>
    <xf numFmtId="166" fontId="12" fillId="7" borderId="7" xfId="1" applyFont="1" applyFill="1" applyBorder="1" applyAlignment="1" applyProtection="1">
      <alignment horizontal="right" vertical="center"/>
    </xf>
    <xf numFmtId="169" fontId="25" fillId="14" borderId="7" xfId="1" applyNumberFormat="1" applyFont="1" applyFill="1" applyBorder="1" applyAlignment="1" applyProtection="1">
      <alignment horizontal="right" vertical="center"/>
    </xf>
    <xf numFmtId="166" fontId="25" fillId="7" borderId="7" xfId="1" applyFont="1" applyFill="1" applyBorder="1" applyAlignment="1" applyProtection="1">
      <alignment horizontal="right" vertical="center"/>
    </xf>
    <xf numFmtId="0" fontId="12" fillId="0" borderId="0" xfId="18" applyFont="1" applyAlignment="1"/>
    <xf numFmtId="0" fontId="25" fillId="0" borderId="0" xfId="18" applyFont="1" applyAlignment="1"/>
    <xf numFmtId="0" fontId="25" fillId="0" borderId="0" xfId="19" applyFont="1" applyAlignment="1">
      <alignment horizontal="left" vertical="top"/>
    </xf>
    <xf numFmtId="49" fontId="12" fillId="0" borderId="0" xfId="19" applyNumberFormat="1" applyFont="1" applyAlignment="1">
      <alignment horizontal="center" vertical="center"/>
    </xf>
    <xf numFmtId="0" fontId="12" fillId="0" borderId="0" xfId="18" applyFont="1">
      <alignment vertical="center"/>
    </xf>
    <xf numFmtId="0" fontId="25" fillId="0" borderId="0" xfId="25" applyFont="1" applyProtection="1">
      <protection hidden="1"/>
    </xf>
    <xf numFmtId="14" fontId="25" fillId="0" borderId="0" xfId="19" applyNumberFormat="1" applyFont="1" applyAlignment="1" applyProtection="1">
      <alignment horizontal="center" vertical="top"/>
      <protection hidden="1"/>
    </xf>
    <xf numFmtId="0" fontId="29" fillId="20" borderId="0" xfId="23" applyFont="1" applyFill="1" applyBorder="1" applyAlignment="1">
      <alignment horizontal="left" vertical="center"/>
    </xf>
    <xf numFmtId="0" fontId="25" fillId="0" borderId="0" xfId="23" applyFont="1" applyFill="1" applyBorder="1" applyAlignment="1">
      <alignment horizontal="left" vertical="center"/>
    </xf>
    <xf numFmtId="0" fontId="12" fillId="0" borderId="0" xfId="19" applyFont="1" applyAlignment="1">
      <alignment wrapText="1"/>
    </xf>
    <xf numFmtId="166" fontId="26" fillId="22" borderId="8" xfId="27" applyFont="1" applyFill="1" applyBorder="1" applyAlignment="1" applyProtection="1">
      <alignment vertical="center"/>
    </xf>
    <xf numFmtId="166" fontId="26" fillId="2" borderId="13" xfId="27" applyFont="1" applyFill="1" applyBorder="1" applyAlignment="1" applyProtection="1">
      <alignment vertical="center"/>
    </xf>
    <xf numFmtId="166" fontId="26" fillId="22" borderId="9" xfId="27" applyFont="1" applyFill="1" applyBorder="1" applyAlignment="1" applyProtection="1">
      <alignment vertical="center"/>
    </xf>
    <xf numFmtId="166" fontId="26" fillId="22" borderId="7" xfId="27" applyFont="1" applyFill="1" applyBorder="1" applyAlignment="1" applyProtection="1">
      <alignment vertical="center"/>
    </xf>
    <xf numFmtId="49" fontId="12" fillId="0" borderId="7" xfId="26" applyNumberFormat="1" applyFont="1" applyFill="1" applyBorder="1" applyAlignment="1" applyProtection="1">
      <alignment horizontal="center" vertical="center"/>
    </xf>
    <xf numFmtId="169" fontId="12" fillId="7" borderId="8" xfId="27" applyNumberFormat="1" applyFont="1" applyFill="1" applyBorder="1" applyAlignment="1" applyProtection="1">
      <alignment horizontal="center" vertical="center"/>
    </xf>
    <xf numFmtId="173" fontId="12" fillId="2" borderId="13" xfId="27" applyNumberFormat="1" applyFont="1" applyFill="1" applyBorder="1" applyAlignment="1" applyProtection="1">
      <alignment horizontal="center" vertical="center"/>
    </xf>
    <xf numFmtId="169" fontId="12" fillId="7" borderId="9" xfId="27" applyNumberFormat="1" applyFont="1" applyFill="1" applyBorder="1" applyAlignment="1" applyProtection="1">
      <alignment horizontal="center" vertical="center"/>
    </xf>
    <xf numFmtId="169" fontId="12" fillId="7" borderId="7" xfId="27" applyNumberFormat="1" applyFont="1" applyFill="1" applyBorder="1" applyAlignment="1" applyProtection="1">
      <alignment horizontal="center" vertical="center"/>
    </xf>
    <xf numFmtId="173" fontId="26" fillId="22" borderId="8" xfId="27" applyNumberFormat="1" applyFont="1" applyFill="1" applyBorder="1" applyAlignment="1" applyProtection="1">
      <alignment vertical="center"/>
    </xf>
    <xf numFmtId="173" fontId="26" fillId="2" borderId="13" xfId="27" applyNumberFormat="1" applyFont="1" applyFill="1" applyBorder="1" applyAlignment="1" applyProtection="1">
      <alignment vertical="center"/>
    </xf>
    <xf numFmtId="173" fontId="26" fillId="22" borderId="9" xfId="27" applyNumberFormat="1" applyFont="1" applyFill="1" applyBorder="1" applyAlignment="1" applyProtection="1">
      <alignment vertical="center"/>
    </xf>
    <xf numFmtId="173" fontId="26" fillId="22" borderId="7" xfId="27" applyNumberFormat="1" applyFont="1" applyFill="1" applyBorder="1" applyAlignment="1" applyProtection="1">
      <alignment vertical="center"/>
    </xf>
    <xf numFmtId="169" fontId="25" fillId="7" borderId="8" xfId="27" applyNumberFormat="1" applyFont="1" applyFill="1" applyBorder="1" applyAlignment="1" applyProtection="1">
      <alignment horizontal="center" vertical="center"/>
    </xf>
    <xf numFmtId="173" fontId="25" fillId="2" borderId="13" xfId="27" applyNumberFormat="1" applyFont="1" applyFill="1" applyBorder="1" applyAlignment="1" applyProtection="1">
      <alignment horizontal="center" vertical="center"/>
    </xf>
    <xf numFmtId="169" fontId="25" fillId="7" borderId="7" xfId="27" applyNumberFormat="1" applyFont="1" applyFill="1" applyBorder="1" applyAlignment="1" applyProtection="1">
      <alignment horizontal="center" vertical="center"/>
    </xf>
    <xf numFmtId="169" fontId="12" fillId="8" borderId="8" xfId="27" applyNumberFormat="1" applyFont="1" applyFill="1" applyBorder="1" applyAlignment="1" applyProtection="1">
      <alignment vertical="center" wrapText="1"/>
      <protection locked="0"/>
    </xf>
    <xf numFmtId="173" fontId="12" fillId="2" borderId="13" xfId="27" applyNumberFormat="1" applyFont="1" applyFill="1" applyBorder="1" applyAlignment="1" applyProtection="1">
      <alignment vertical="center"/>
    </xf>
    <xf numFmtId="173" fontId="12" fillId="6" borderId="7" xfId="27" applyNumberFormat="1" applyFont="1" applyFill="1" applyBorder="1" applyAlignment="1" applyProtection="1">
      <alignment vertical="center" wrapText="1"/>
      <protection locked="0"/>
    </xf>
    <xf numFmtId="0" fontId="25" fillId="20" borderId="0" xfId="23" applyFont="1" applyFill="1" applyBorder="1" applyAlignment="1">
      <alignment horizontal="left" vertical="center"/>
    </xf>
    <xf numFmtId="0" fontId="12" fillId="0" borderId="0" xfId="19" applyFont="1" applyAlignment="1">
      <alignment vertical="center" wrapText="1"/>
    </xf>
    <xf numFmtId="173" fontId="25" fillId="0" borderId="8" xfId="27" applyNumberFormat="1" applyFont="1" applyFill="1" applyBorder="1" applyAlignment="1" applyProtection="1">
      <alignment horizontal="center" vertical="center" wrapText="1"/>
    </xf>
    <xf numFmtId="0" fontId="12" fillId="0" borderId="0" xfId="19" applyFont="1" applyAlignment="1">
      <alignment horizontal="center" vertical="center" wrapText="1"/>
    </xf>
    <xf numFmtId="173" fontId="25" fillId="0" borderId="11" xfId="27" applyNumberFormat="1" applyFont="1" applyFill="1" applyBorder="1" applyAlignment="1" applyProtection="1">
      <alignment horizontal="center" vertical="center" wrapText="1"/>
    </xf>
    <xf numFmtId="166" fontId="26" fillId="22" borderId="7" xfId="27" applyFont="1" applyFill="1" applyBorder="1" applyAlignment="1" applyProtection="1"/>
    <xf numFmtId="169" fontId="12" fillId="8" borderId="7" xfId="27" applyNumberFormat="1" applyFont="1" applyFill="1" applyBorder="1" applyAlignment="1" applyProtection="1">
      <alignment vertical="center" wrapText="1"/>
      <protection locked="0"/>
    </xf>
    <xf numFmtId="169" fontId="26" fillId="7" borderId="7" xfId="27" applyNumberFormat="1" applyFont="1" applyFill="1" applyBorder="1" applyAlignment="1" applyProtection="1">
      <alignment horizontal="center" vertical="center"/>
    </xf>
    <xf numFmtId="173" fontId="26" fillId="22" borderId="7" xfId="27" applyNumberFormat="1" applyFont="1" applyFill="1" applyBorder="1" applyAlignment="1" applyProtection="1">
      <alignment horizontal="center"/>
    </xf>
    <xf numFmtId="173" fontId="26" fillId="22" borderId="7" xfId="27" applyNumberFormat="1" applyFont="1" applyFill="1" applyBorder="1" applyAlignment="1" applyProtection="1"/>
    <xf numFmtId="173" fontId="12" fillId="22" borderId="7" xfId="27" applyNumberFormat="1" applyFont="1" applyFill="1" applyBorder="1" applyAlignment="1" applyProtection="1">
      <alignment vertical="center"/>
    </xf>
    <xf numFmtId="173" fontId="12" fillId="22" borderId="7" xfId="27" applyNumberFormat="1" applyFont="1" applyFill="1" applyBorder="1" applyAlignment="1" applyProtection="1">
      <alignment horizontal="center"/>
    </xf>
    <xf numFmtId="173" fontId="12" fillId="0" borderId="0" xfId="27" applyNumberFormat="1" applyFont="1" applyProtection="1"/>
    <xf numFmtId="173" fontId="25" fillId="20" borderId="0" xfId="27" applyNumberFormat="1" applyFont="1" applyFill="1" applyBorder="1" applyAlignment="1" applyProtection="1">
      <alignment horizontal="left" vertical="center"/>
    </xf>
    <xf numFmtId="173" fontId="25" fillId="20" borderId="0" xfId="27" applyNumberFormat="1" applyFont="1" applyFill="1" applyBorder="1" applyAlignment="1">
      <alignment horizontal="left" vertical="center"/>
    </xf>
    <xf numFmtId="173" fontId="25" fillId="0" borderId="0" xfId="27" applyNumberFormat="1" applyFont="1" applyProtection="1"/>
    <xf numFmtId="173" fontId="12" fillId="0" borderId="7" xfId="27" applyNumberFormat="1" applyFont="1" applyFill="1" applyBorder="1" applyAlignment="1" applyProtection="1">
      <alignment horizontal="center" vertical="center" wrapText="1"/>
    </xf>
    <xf numFmtId="173" fontId="25" fillId="0" borderId="7" xfId="27" applyNumberFormat="1" applyFont="1" applyFill="1" applyBorder="1" applyAlignment="1" applyProtection="1">
      <alignment horizontal="center" vertical="center" wrapText="1"/>
    </xf>
    <xf numFmtId="0" fontId="12" fillId="0" borderId="0" xfId="19" applyFont="1" applyAlignment="1">
      <alignment horizontal="center" wrapText="1"/>
    </xf>
    <xf numFmtId="173" fontId="25" fillId="0" borderId="9" xfId="27" applyNumberFormat="1" applyFont="1" applyFill="1" applyBorder="1" applyAlignment="1" applyProtection="1">
      <alignment horizontal="center" vertical="center" wrapText="1"/>
    </xf>
    <xf numFmtId="173" fontId="25" fillId="0" borderId="7" xfId="27" applyNumberFormat="1" applyFont="1" applyFill="1" applyBorder="1" applyAlignment="1" applyProtection="1">
      <alignment horizontal="center" vertical="center"/>
    </xf>
    <xf numFmtId="173" fontId="26" fillId="22" borderId="7" xfId="27" applyNumberFormat="1" applyFont="1" applyFill="1" applyBorder="1" applyAlignment="1" applyProtection="1">
      <alignment horizontal="center" vertical="center"/>
    </xf>
    <xf numFmtId="173" fontId="12" fillId="22" borderId="7" xfId="27" applyNumberFormat="1" applyFont="1" applyFill="1" applyBorder="1" applyAlignment="1" applyProtection="1">
      <alignment horizontal="center" vertical="center"/>
    </xf>
    <xf numFmtId="169" fontId="33" fillId="7" borderId="7" xfId="27" applyNumberFormat="1" applyFont="1" applyFill="1" applyBorder="1" applyAlignment="1" applyProtection="1">
      <alignment horizontal="center" vertical="center"/>
    </xf>
    <xf numFmtId="173" fontId="33" fillId="22" borderId="7" xfId="27" applyNumberFormat="1" applyFont="1" applyFill="1" applyBorder="1" applyAlignment="1" applyProtection="1">
      <alignment horizontal="center" vertical="center"/>
    </xf>
    <xf numFmtId="173" fontId="31" fillId="22" borderId="7" xfId="27" applyNumberFormat="1" applyFont="1" applyFill="1" applyBorder="1" applyAlignment="1" applyProtection="1">
      <alignment vertical="center"/>
    </xf>
    <xf numFmtId="173" fontId="25" fillId="22" borderId="7" xfId="27" applyNumberFormat="1" applyFont="1" applyFill="1" applyBorder="1" applyAlignment="1" applyProtection="1">
      <alignment horizontal="center" vertical="center"/>
    </xf>
    <xf numFmtId="169" fontId="31" fillId="7" borderId="7" xfId="27" applyNumberFormat="1" applyFont="1" applyFill="1" applyBorder="1" applyAlignment="1" applyProtection="1">
      <alignment horizontal="center" vertical="center"/>
    </xf>
    <xf numFmtId="173" fontId="31" fillId="22" borderId="7" xfId="27" applyNumberFormat="1" applyFont="1" applyFill="1" applyBorder="1" applyAlignment="1" applyProtection="1">
      <alignment horizontal="center" vertical="center"/>
    </xf>
    <xf numFmtId="173" fontId="12" fillId="22" borderId="7" xfId="27" applyNumberFormat="1" applyFont="1" applyFill="1" applyBorder="1" applyAlignment="1" applyProtection="1"/>
    <xf numFmtId="0" fontId="12" fillId="0" borderId="0" xfId="14" applyNumberFormat="1" applyFont="1" applyFill="1" applyBorder="1" applyAlignment="1" applyProtection="1">
      <alignment horizontal="center"/>
    </xf>
    <xf numFmtId="0" fontId="12" fillId="0" borderId="0" xfId="14" applyNumberFormat="1" applyFont="1" applyFill="1" applyBorder="1" applyAlignment="1" applyProtection="1">
      <alignment horizontal="center" vertical="center"/>
    </xf>
    <xf numFmtId="173" fontId="12" fillId="7" borderId="7" xfId="14" applyNumberFormat="1" applyFont="1" applyFill="1" applyBorder="1" applyAlignment="1" applyProtection="1">
      <alignment horizontal="center" vertical="center"/>
    </xf>
    <xf numFmtId="173" fontId="12" fillId="0" borderId="0" xfId="14" applyNumberFormat="1" applyFont="1" applyFill="1" applyBorder="1" applyAlignment="1" applyProtection="1">
      <alignment horizontal="center"/>
    </xf>
    <xf numFmtId="173" fontId="12" fillId="0" borderId="0" xfId="14" applyNumberFormat="1" applyFont="1" applyFill="1" applyBorder="1" applyAlignment="1" applyProtection="1">
      <alignment horizontal="center" vertical="center"/>
    </xf>
    <xf numFmtId="173" fontId="12" fillId="7" borderId="7" xfId="14" applyNumberFormat="1" applyFont="1" applyFill="1" applyBorder="1" applyAlignment="1" applyProtection="1">
      <alignment horizontal="center"/>
    </xf>
    <xf numFmtId="0" fontId="12" fillId="22" borderId="7" xfId="14" applyNumberFormat="1" applyFont="1" applyFill="1" applyBorder="1" applyAlignment="1" applyProtection="1">
      <alignment horizontal="center" vertical="center"/>
    </xf>
    <xf numFmtId="0" fontId="12" fillId="7" borderId="7" xfId="14" applyNumberFormat="1" applyFont="1" applyFill="1" applyBorder="1" applyAlignment="1" applyProtection="1">
      <alignment horizontal="center"/>
    </xf>
    <xf numFmtId="0" fontId="12" fillId="22" borderId="7" xfId="14" applyNumberFormat="1" applyFont="1" applyFill="1" applyBorder="1" applyAlignment="1" applyProtection="1">
      <alignment horizontal="right" vertical="center"/>
    </xf>
    <xf numFmtId="0" fontId="12" fillId="0" borderId="0" xfId="14" applyNumberFormat="1" applyFont="1" applyFill="1" applyBorder="1" applyAlignment="1" applyProtection="1">
      <alignment horizontal="right" wrapText="1"/>
    </xf>
    <xf numFmtId="0" fontId="12" fillId="0" borderId="0" xfId="14" applyNumberFormat="1" applyFont="1" applyFill="1" applyBorder="1" applyAlignment="1" applyProtection="1">
      <alignment horizontal="right" vertical="center" wrapText="1"/>
    </xf>
    <xf numFmtId="0" fontId="12" fillId="2" borderId="0" xfId="18" applyFont="1" applyFill="1" applyAlignment="1"/>
    <xf numFmtId="175" fontId="12" fillId="22" borderId="7" xfId="26" applyNumberFormat="1" applyFont="1" applyFill="1" applyBorder="1" applyAlignment="1" applyProtection="1"/>
    <xf numFmtId="175" fontId="26" fillId="22" borderId="7" xfId="26" applyNumberFormat="1" applyFont="1" applyFill="1" applyBorder="1" applyAlignment="1" applyProtection="1"/>
    <xf numFmtId="0" fontId="12" fillId="0" borderId="0" xfId="14" applyNumberFormat="1" applyFont="1" applyFill="1" applyBorder="1" applyAlignment="1" applyProtection="1">
      <alignment horizontal="right" vertical="center"/>
    </xf>
    <xf numFmtId="0" fontId="12" fillId="0" borderId="0" xfId="14" applyNumberFormat="1" applyFont="1" applyFill="1" applyBorder="1" applyProtection="1">
      <alignment horizontal="right"/>
    </xf>
    <xf numFmtId="0" fontId="25" fillId="2" borderId="0" xfId="25" applyFont="1" applyFill="1" applyProtection="1">
      <protection hidden="1"/>
    </xf>
    <xf numFmtId="0" fontId="25" fillId="15" borderId="0" xfId="18" applyFont="1" applyFill="1" applyAlignment="1"/>
    <xf numFmtId="0" fontId="12" fillId="2" borderId="0" xfId="19" applyFont="1" applyFill="1" applyAlignment="1">
      <alignment horizontal="left"/>
    </xf>
    <xf numFmtId="169" fontId="12" fillId="8" borderId="7" xfId="29" applyNumberFormat="1" applyFont="1" applyFill="1" applyBorder="1" applyAlignment="1" applyProtection="1">
      <alignment vertical="center" wrapText="1"/>
      <protection locked="0"/>
    </xf>
    <xf numFmtId="0" fontId="29" fillId="20" borderId="0" xfId="18" applyFont="1" applyFill="1" applyAlignment="1">
      <alignment horizontal="left" vertical="center"/>
    </xf>
    <xf numFmtId="0" fontId="25" fillId="20" borderId="0" xfId="18" applyFont="1" applyFill="1" applyAlignment="1">
      <alignment horizontal="left" vertical="center"/>
    </xf>
    <xf numFmtId="175" fontId="26" fillId="22" borderId="7" xfId="26" applyNumberFormat="1" applyFont="1" applyFill="1" applyBorder="1" applyAlignment="1" applyProtection="1">
      <alignment vertical="center"/>
    </xf>
    <xf numFmtId="169" fontId="12" fillId="8" borderId="7" xfId="26" applyNumberFormat="1" applyFont="1" applyFill="1" applyBorder="1" applyAlignment="1" applyProtection="1">
      <alignment vertical="center" wrapText="1"/>
      <protection locked="0"/>
    </xf>
    <xf numFmtId="169" fontId="26" fillId="7" borderId="7" xfId="26" applyNumberFormat="1" applyFont="1" applyFill="1" applyBorder="1" applyAlignment="1" applyProtection="1">
      <alignment horizontal="center" vertical="center"/>
    </xf>
    <xf numFmtId="169" fontId="26" fillId="7" borderId="7" xfId="26" applyNumberFormat="1" applyFont="1" applyFill="1" applyBorder="1" applyAlignment="1" applyProtection="1">
      <alignment horizontal="center" vertical="center" wrapText="1"/>
    </xf>
    <xf numFmtId="169" fontId="33" fillId="7" borderId="7" xfId="26" applyNumberFormat="1" applyFont="1" applyFill="1" applyBorder="1" applyAlignment="1" applyProtection="1">
      <alignment horizontal="center" vertical="center"/>
    </xf>
    <xf numFmtId="175" fontId="12" fillId="22" borderId="7" xfId="26" applyNumberFormat="1" applyFont="1" applyFill="1" applyBorder="1" applyAlignment="1" applyProtection="1">
      <alignment vertical="center"/>
    </xf>
    <xf numFmtId="175" fontId="31" fillId="22" borderId="7" xfId="26" applyNumberFormat="1" applyFont="1" applyFill="1" applyBorder="1" applyAlignment="1" applyProtection="1">
      <alignment vertical="center"/>
    </xf>
    <xf numFmtId="169" fontId="31" fillId="7" borderId="7" xfId="26" applyNumberFormat="1" applyFont="1" applyFill="1" applyBorder="1" applyAlignment="1" applyProtection="1">
      <alignment horizontal="center" vertical="center"/>
    </xf>
    <xf numFmtId="0" fontId="12" fillId="7" borderId="7" xfId="14" applyNumberFormat="1" applyFont="1" applyFill="1" applyBorder="1" applyAlignment="1" applyProtection="1">
      <alignment horizontal="center" vertical="center" wrapText="1"/>
    </xf>
    <xf numFmtId="0" fontId="12" fillId="2" borderId="0" xfId="18" applyFont="1" applyFill="1" applyAlignment="1">
      <alignment vertical="center" wrapText="1"/>
    </xf>
    <xf numFmtId="165" fontId="12" fillId="2" borderId="0" xfId="21" applyNumberFormat="1" applyFont="1" applyFill="1" applyBorder="1" applyAlignment="1" applyProtection="1">
      <alignment horizontal="center" vertical="center"/>
    </xf>
    <xf numFmtId="1" fontId="12" fillId="7" borderId="7" xfId="26" applyNumberFormat="1" applyFont="1" applyFill="1" applyBorder="1" applyAlignment="1" applyProtection="1">
      <alignment horizontal="center" vertical="center"/>
    </xf>
    <xf numFmtId="0" fontId="25" fillId="0" borderId="0" xfId="18" applyFont="1" applyAlignment="1">
      <alignment horizontal="left" vertical="center"/>
    </xf>
    <xf numFmtId="169" fontId="12" fillId="7" borderId="7" xfId="26" applyNumberFormat="1" applyFont="1" applyFill="1" applyBorder="1" applyAlignment="1" applyProtection="1">
      <alignment horizontal="center" vertical="center"/>
    </xf>
    <xf numFmtId="176" fontId="12" fillId="7" borderId="7" xfId="26" applyNumberFormat="1" applyFont="1" applyFill="1" applyBorder="1" applyAlignment="1" applyProtection="1">
      <alignment horizontal="right" vertical="center"/>
    </xf>
    <xf numFmtId="177" fontId="12" fillId="7" borderId="7" xfId="26" applyNumberFormat="1" applyFont="1" applyFill="1" applyBorder="1" applyAlignment="1" applyProtection="1">
      <alignment horizontal="right" vertical="center"/>
    </xf>
    <xf numFmtId="0" fontId="12" fillId="6" borderId="7" xfId="30" applyFont="1" applyFill="1" applyBorder="1" applyAlignment="1" applyProtection="1">
      <alignment vertical="center" wrapText="1"/>
      <protection locked="0"/>
    </xf>
    <xf numFmtId="0" fontId="12" fillId="2" borderId="0" xfId="0" applyFont="1" applyFill="1" applyAlignment="1">
      <alignment horizontal="left"/>
    </xf>
    <xf numFmtId="37" fontId="12" fillId="16" borderId="9" xfId="19" quotePrefix="1" applyNumberFormat="1" applyFont="1" applyFill="1" applyBorder="1" applyAlignment="1" applyProtection="1">
      <alignment horizontal="center" wrapText="1"/>
      <protection locked="0"/>
    </xf>
    <xf numFmtId="0" fontId="22" fillId="2" borderId="0" xfId="0" applyFont="1" applyFill="1"/>
    <xf numFmtId="0" fontId="12" fillId="2" borderId="0" xfId="0" applyFont="1" applyFill="1" applyAlignment="1">
      <alignment vertical="center"/>
    </xf>
    <xf numFmtId="169" fontId="26" fillId="7" borderId="9" xfId="21" applyNumberFormat="1" applyFont="1" applyFill="1" applyBorder="1" applyAlignment="1" applyProtection="1">
      <alignment horizontal="center" vertical="center"/>
    </xf>
    <xf numFmtId="169" fontId="26" fillId="7" borderId="7" xfId="21" applyNumberFormat="1" applyFont="1" applyFill="1" applyBorder="1" applyAlignment="1" applyProtection="1">
      <alignment horizontal="center" vertical="center"/>
    </xf>
    <xf numFmtId="169" fontId="12" fillId="7" borderId="7" xfId="26" applyNumberFormat="1" applyFont="1" applyFill="1" applyBorder="1" applyAlignment="1" applyProtection="1">
      <alignment vertical="center"/>
    </xf>
    <xf numFmtId="176" fontId="12" fillId="7" borderId="7" xfId="26" applyNumberFormat="1" applyFont="1" applyFill="1" applyBorder="1" applyAlignment="1" applyProtection="1">
      <alignment vertical="center"/>
    </xf>
    <xf numFmtId="176" fontId="12" fillId="22" borderId="7" xfId="26" applyNumberFormat="1" applyFont="1" applyFill="1" applyBorder="1" applyAlignment="1" applyProtection="1">
      <alignment vertical="center"/>
    </xf>
    <xf numFmtId="1" fontId="12" fillId="7" borderId="7" xfId="26" applyNumberFormat="1" applyFont="1" applyFill="1" applyBorder="1" applyAlignment="1" applyProtection="1">
      <alignment vertical="center"/>
    </xf>
    <xf numFmtId="175" fontId="12" fillId="2" borderId="7" xfId="26" applyNumberFormat="1" applyFont="1" applyFill="1" applyBorder="1" applyAlignment="1" applyProtection="1">
      <alignment horizontal="center" vertical="center"/>
    </xf>
    <xf numFmtId="175" fontId="12" fillId="6" borderId="7" xfId="26" applyNumberFormat="1" applyFont="1" applyFill="1" applyBorder="1" applyAlignment="1" applyProtection="1">
      <alignment vertical="center" wrapText="1"/>
      <protection locked="0"/>
    </xf>
    <xf numFmtId="173" fontId="12" fillId="8" borderId="7" xfId="1" applyNumberFormat="1" applyFont="1" applyFill="1" applyBorder="1" applyAlignment="1" applyProtection="1">
      <alignment vertical="center" wrapText="1"/>
      <protection locked="0"/>
    </xf>
    <xf numFmtId="168" fontId="12" fillId="11" borderId="7" xfId="26" applyNumberFormat="1" applyFont="1" applyFill="1" applyBorder="1" applyAlignment="1" applyProtection="1">
      <alignment vertical="center" wrapText="1"/>
      <protection locked="0"/>
    </xf>
    <xf numFmtId="173" fontId="12" fillId="6" borderId="7" xfId="1" applyNumberFormat="1" applyFont="1" applyFill="1" applyBorder="1" applyAlignment="1" applyProtection="1">
      <alignment vertical="center" wrapText="1"/>
      <protection locked="0"/>
    </xf>
    <xf numFmtId="169" fontId="12" fillId="7" borderId="11" xfId="1" applyNumberFormat="1" applyFont="1" applyFill="1" applyBorder="1" applyAlignment="1" applyProtection="1">
      <alignment vertical="center"/>
    </xf>
    <xf numFmtId="173" fontId="12" fillId="8" borderId="8" xfId="1" applyNumberFormat="1" applyFont="1" applyFill="1" applyBorder="1" applyAlignment="1" applyProtection="1">
      <alignment vertical="center" wrapText="1"/>
      <protection locked="0"/>
    </xf>
    <xf numFmtId="0" fontId="35" fillId="15" borderId="0" xfId="0" applyFont="1" applyFill="1"/>
    <xf numFmtId="0" fontId="35" fillId="0" borderId="0" xfId="0" applyFont="1"/>
    <xf numFmtId="0" fontId="12" fillId="0" borderId="0" xfId="32" applyFont="1">
      <alignment vertical="center"/>
    </xf>
    <xf numFmtId="0" fontId="12" fillId="6" borderId="7" xfId="32" applyFont="1" applyFill="1" applyBorder="1" applyAlignment="1" applyProtection="1">
      <alignment horizontal="right" vertical="center" wrapText="1"/>
      <protection locked="0"/>
    </xf>
    <xf numFmtId="0" fontId="18" fillId="0" borderId="0" xfId="33"/>
    <xf numFmtId="0" fontId="37" fillId="0" borderId="0" xfId="7" applyFont="1" applyAlignment="1" applyProtection="1">
      <alignment horizontal="left" vertical="top" wrapText="1"/>
    </xf>
    <xf numFmtId="0" fontId="16" fillId="0" borderId="0" xfId="7" applyAlignment="1" applyProtection="1">
      <alignment wrapText="1"/>
    </xf>
    <xf numFmtId="0" fontId="18" fillId="6" borderId="7" xfId="33" applyFill="1" applyBorder="1" applyAlignment="1" applyProtection="1">
      <alignment wrapText="1"/>
      <protection locked="0"/>
    </xf>
    <xf numFmtId="0" fontId="12" fillId="13" borderId="0" xfId="32" applyFont="1" applyFill="1">
      <alignment vertical="center"/>
    </xf>
    <xf numFmtId="9" fontId="12" fillId="14" borderId="7" xfId="2" applyFont="1" applyFill="1" applyBorder="1" applyAlignment="1" applyProtection="1">
      <alignment horizontal="right" vertical="center"/>
    </xf>
    <xf numFmtId="179" fontId="12" fillId="6" borderId="7" xfId="36" applyNumberFormat="1" applyFont="1" applyFill="1" applyBorder="1" applyAlignment="1" applyProtection="1">
      <alignment vertical="center" wrapText="1"/>
      <protection locked="0"/>
    </xf>
    <xf numFmtId="0" fontId="12" fillId="2" borderId="0" xfId="0" applyFont="1" applyFill="1" applyAlignment="1">
      <alignment horizontal="left" vertical="top" wrapText="1"/>
    </xf>
    <xf numFmtId="0" fontId="12" fillId="6" borderId="7" xfId="0" applyFont="1" applyFill="1" applyBorder="1" applyAlignment="1" applyProtection="1">
      <alignment horizontal="right" vertical="center" wrapText="1"/>
      <protection locked="0"/>
    </xf>
    <xf numFmtId="173" fontId="12" fillId="8" borderId="7" xfId="1" applyNumberFormat="1" applyFont="1" applyFill="1" applyBorder="1" applyAlignment="1" applyProtection="1">
      <alignment horizontal="right" vertical="center" wrapText="1"/>
      <protection locked="0"/>
    </xf>
    <xf numFmtId="0" fontId="12" fillId="6" borderId="7" xfId="0" quotePrefix="1" applyFont="1" applyFill="1" applyBorder="1" applyAlignment="1" applyProtection="1">
      <alignment horizontal="right" vertical="center" wrapText="1"/>
      <protection locked="0"/>
    </xf>
    <xf numFmtId="176" fontId="12" fillId="8" borderId="7" xfId="2" applyNumberFormat="1" applyFont="1" applyFill="1" applyBorder="1" applyAlignment="1" applyProtection="1">
      <alignment horizontal="right" vertical="center" wrapText="1"/>
      <protection locked="0"/>
    </xf>
    <xf numFmtId="168" fontId="12" fillId="11" borderId="7" xfId="0" applyNumberFormat="1" applyFont="1" applyFill="1" applyBorder="1" applyAlignment="1" applyProtection="1">
      <alignment horizontal="right" vertical="center" wrapText="1"/>
      <protection locked="0"/>
    </xf>
    <xf numFmtId="0" fontId="0" fillId="6" borderId="7" xfId="0" applyFill="1" applyBorder="1" applyAlignment="1" applyProtection="1">
      <alignment horizontal="center" vertical="center" wrapText="1"/>
      <protection locked="0"/>
    </xf>
    <xf numFmtId="0" fontId="0" fillId="0" borderId="0" xfId="0" applyAlignment="1">
      <alignment horizontal="center" vertical="center"/>
    </xf>
    <xf numFmtId="0" fontId="34" fillId="2" borderId="0" xfId="0" applyFont="1" applyFill="1"/>
    <xf numFmtId="168" fontId="12" fillId="11" borderId="7" xfId="0" applyNumberFormat="1" applyFont="1" applyFill="1" applyBorder="1" applyAlignment="1" applyProtection="1">
      <alignment vertical="center" wrapText="1"/>
      <protection locked="0"/>
    </xf>
    <xf numFmtId="173" fontId="12" fillId="22" borderId="7" xfId="1" applyNumberFormat="1" applyFont="1" applyFill="1" applyBorder="1" applyAlignment="1" applyProtection="1">
      <alignment vertical="center"/>
    </xf>
    <xf numFmtId="0" fontId="26" fillId="2" borderId="0" xfId="0" quotePrefix="1" applyFont="1" applyFill="1" applyAlignment="1">
      <alignment vertical="top" wrapText="1"/>
    </xf>
    <xf numFmtId="38" fontId="12" fillId="6" borderId="7" xfId="19" applyNumberFormat="1" applyFont="1" applyFill="1" applyBorder="1" applyAlignment="1" applyProtection="1">
      <alignment horizontal="right" vertical="center" wrapText="1"/>
      <protection locked="0"/>
    </xf>
    <xf numFmtId="0" fontId="26" fillId="2" borderId="0" xfId="0" quotePrefix="1" applyFont="1" applyFill="1"/>
    <xf numFmtId="0" fontId="26" fillId="2" borderId="0" xfId="0" quotePrefix="1" applyFont="1" applyFill="1" applyAlignment="1">
      <alignment horizontal="left" vertical="top" wrapText="1"/>
    </xf>
    <xf numFmtId="9" fontId="12" fillId="7" borderId="7" xfId="2" applyFont="1" applyFill="1" applyBorder="1" applyAlignment="1" applyProtection="1">
      <alignment vertical="center"/>
    </xf>
    <xf numFmtId="175" fontId="12" fillId="7" borderId="7" xfId="26" applyNumberFormat="1" applyFont="1" applyFill="1" applyBorder="1" applyAlignment="1" applyProtection="1">
      <alignment horizontal="left" vertical="center"/>
    </xf>
    <xf numFmtId="0" fontId="12" fillId="6" borderId="7" xfId="37" applyFont="1" applyFill="1" applyBorder="1" applyAlignment="1" applyProtection="1">
      <alignment horizontal="center" vertical="center" wrapText="1"/>
      <protection locked="0"/>
    </xf>
    <xf numFmtId="0" fontId="12" fillId="6" borderId="7" xfId="37" applyFont="1" applyFill="1" applyBorder="1" applyAlignment="1" applyProtection="1">
      <alignment horizontal="right" vertical="center" wrapText="1"/>
      <protection locked="0"/>
    </xf>
    <xf numFmtId="169" fontId="12" fillId="22" borderId="7" xfId="26" applyNumberFormat="1" applyFont="1" applyFill="1" applyBorder="1" applyAlignment="1" applyProtection="1">
      <alignment horizontal="right" vertical="center"/>
    </xf>
    <xf numFmtId="0" fontId="12" fillId="6" borderId="7" xfId="37" applyFont="1" applyFill="1" applyBorder="1" applyAlignment="1" applyProtection="1">
      <alignment vertical="center" wrapText="1"/>
      <protection locked="0"/>
    </xf>
    <xf numFmtId="0" fontId="25" fillId="2" borderId="0" xfId="0" applyFont="1" applyFill="1"/>
    <xf numFmtId="9" fontId="12" fillId="6" borderId="7" xfId="38" applyFont="1" applyFill="1" applyBorder="1" applyAlignment="1" applyProtection="1">
      <alignment horizontal="justify" vertical="center" wrapText="1"/>
      <protection locked="0"/>
    </xf>
    <xf numFmtId="0" fontId="12" fillId="2" borderId="0" xfId="3" applyFont="1" applyFill="1">
      <alignment vertical="center"/>
    </xf>
    <xf numFmtId="9" fontId="12" fillId="0" borderId="0" xfId="38" applyFont="1" applyBorder="1" applyAlignment="1" applyProtection="1">
      <alignment horizontal="justify" vertical="center"/>
    </xf>
    <xf numFmtId="173" fontId="12" fillId="14" borderId="7" xfId="1" applyNumberFormat="1" applyFont="1" applyFill="1" applyBorder="1" applyAlignment="1" applyProtection="1">
      <alignment horizontal="right" vertical="center"/>
    </xf>
    <xf numFmtId="0" fontId="12" fillId="0" borderId="0" xfId="0" applyFont="1" applyAlignment="1">
      <alignment vertical="center" wrapText="1"/>
    </xf>
    <xf numFmtId="0" fontId="41" fillId="0" borderId="0" xfId="0" applyFont="1"/>
    <xf numFmtId="0" fontId="12" fillId="6" borderId="11" xfId="23" applyFont="1" applyFill="1" applyBorder="1" applyAlignment="1" applyProtection="1">
      <alignment horizontal="right" vertical="center" wrapText="1"/>
      <protection locked="0"/>
    </xf>
    <xf numFmtId="0" fontId="12" fillId="6" borderId="11" xfId="23" applyFont="1" applyFill="1" applyBorder="1" applyAlignment="1" applyProtection="1">
      <alignment vertical="center" wrapText="1"/>
      <protection locked="0"/>
    </xf>
    <xf numFmtId="168" fontId="12" fillId="11" borderId="11" xfId="23" applyNumberFormat="1" applyFont="1" applyFill="1" applyBorder="1" applyAlignment="1" applyProtection="1">
      <alignment horizontal="right" vertical="center" wrapText="1"/>
      <protection locked="0"/>
    </xf>
    <xf numFmtId="0" fontId="12" fillId="6" borderId="7" xfId="23" applyFont="1" applyFill="1" applyBorder="1" applyAlignment="1" applyProtection="1">
      <alignment horizontal="right" vertical="center" wrapText="1"/>
      <protection locked="0"/>
    </xf>
    <xf numFmtId="168" fontId="12" fillId="11" borderId="7" xfId="23" applyNumberFormat="1" applyFont="1" applyFill="1" applyBorder="1" applyAlignment="1" applyProtection="1">
      <alignment horizontal="right" vertical="center" wrapText="1"/>
      <protection locked="0"/>
    </xf>
    <xf numFmtId="0" fontId="12" fillId="6" borderId="7" xfId="23" applyFont="1" applyFill="1" applyBorder="1" applyAlignment="1" applyProtection="1">
      <alignment horizontal="left" vertical="center" wrapText="1"/>
      <protection locked="0"/>
    </xf>
    <xf numFmtId="173" fontId="12" fillId="8" borderId="7" xfId="27" applyNumberFormat="1" applyFont="1" applyFill="1" applyBorder="1" applyAlignment="1" applyProtection="1">
      <alignment vertical="center" wrapText="1"/>
      <protection locked="0"/>
    </xf>
    <xf numFmtId="173" fontId="12" fillId="5" borderId="0" xfId="27" applyNumberFormat="1" applyFont="1" applyFill="1" applyBorder="1" applyAlignment="1" applyProtection="1">
      <alignment vertical="center"/>
    </xf>
    <xf numFmtId="180" fontId="12" fillId="0" borderId="0" xfId="14" applyNumberFormat="1" applyFont="1" applyFill="1" applyBorder="1" applyProtection="1">
      <alignment horizontal="right"/>
    </xf>
    <xf numFmtId="0" fontId="12" fillId="0" borderId="0" xfId="0" applyFont="1" applyAlignment="1">
      <alignment horizontal="center" vertical="center" wrapText="1"/>
    </xf>
    <xf numFmtId="0" fontId="12" fillId="0" borderId="14" xfId="39" applyNumberFormat="1" applyFont="1" applyFill="1" applyBorder="1" applyAlignment="1" applyProtection="1">
      <alignment vertical="center" wrapText="1"/>
    </xf>
    <xf numFmtId="180" fontId="12" fillId="7" borderId="12" xfId="39" applyNumberFormat="1" applyFont="1" applyFill="1" applyBorder="1" applyAlignment="1" applyProtection="1">
      <alignment vertical="center" wrapText="1"/>
    </xf>
    <xf numFmtId="180" fontId="12" fillId="7" borderId="11" xfId="39" applyNumberFormat="1" applyFont="1" applyFill="1" applyBorder="1" applyAlignment="1" applyProtection="1">
      <alignment vertical="center" wrapText="1"/>
    </xf>
    <xf numFmtId="180" fontId="12" fillId="7" borderId="7" xfId="39" applyNumberFormat="1" applyFont="1" applyFill="1" applyBorder="1" applyAlignment="1" applyProtection="1">
      <alignment vertical="center" wrapText="1"/>
    </xf>
    <xf numFmtId="0" fontId="12" fillId="7" borderId="7" xfId="39" applyNumberFormat="1" applyFont="1" applyFill="1" applyBorder="1" applyAlignment="1" applyProtection="1">
      <alignment horizontal="center" vertical="center" wrapText="1"/>
    </xf>
    <xf numFmtId="176" fontId="12" fillId="8" borderId="7" xfId="23" applyNumberFormat="1" applyFont="1" applyFill="1" applyBorder="1" applyAlignment="1" applyProtection="1">
      <alignment horizontal="right" vertical="center" wrapText="1"/>
      <protection locked="0"/>
    </xf>
    <xf numFmtId="10" fontId="12" fillId="6" borderId="7" xfId="23" applyNumberFormat="1" applyFont="1" applyFill="1" applyBorder="1" applyAlignment="1" applyProtection="1">
      <alignment horizontal="right" vertical="center" wrapText="1"/>
      <protection locked="0"/>
    </xf>
    <xf numFmtId="0" fontId="29" fillId="20" borderId="0" xfId="0" applyFont="1" applyFill="1"/>
    <xf numFmtId="169" fontId="12" fillId="24" borderId="7" xfId="14" applyNumberFormat="1" applyFont="1" applyFill="1" applyBorder="1" applyAlignment="1" applyProtection="1">
      <alignment horizontal="right" vertical="center"/>
    </xf>
    <xf numFmtId="170" fontId="12" fillId="24" borderId="7" xfId="14" applyNumberFormat="1" applyFont="1" applyFill="1" applyBorder="1" applyAlignment="1" applyProtection="1">
      <alignment horizontal="right" vertical="center" wrapText="1"/>
    </xf>
    <xf numFmtId="169" fontId="12" fillId="24" borderId="7" xfId="1" applyNumberFormat="1" applyFont="1" applyFill="1" applyBorder="1" applyAlignment="1" applyProtection="1">
      <alignment horizontal="right" vertical="center"/>
    </xf>
    <xf numFmtId="170" fontId="12" fillId="24" borderId="7" xfId="14" applyNumberFormat="1" applyFont="1" applyFill="1" applyBorder="1" applyAlignment="1" applyProtection="1">
      <alignment horizontal="right" vertical="center"/>
    </xf>
    <xf numFmtId="169" fontId="12" fillId="14" borderId="7" xfId="14" applyNumberFormat="1" applyFont="1" applyBorder="1" applyAlignment="1" applyProtection="1">
      <alignment horizontal="right" vertical="center"/>
    </xf>
    <xf numFmtId="0" fontId="12" fillId="6" borderId="7" xfId="0" applyFont="1" applyFill="1" applyBorder="1" applyAlignment="1" applyProtection="1">
      <alignment horizontal="left" vertical="center" wrapText="1"/>
      <protection locked="0"/>
    </xf>
    <xf numFmtId="170" fontId="12" fillId="25" borderId="7" xfId="14" applyNumberFormat="1" applyFont="1" applyFill="1" applyBorder="1" applyAlignment="1" applyProtection="1">
      <alignment horizontal="right" vertical="center"/>
    </xf>
    <xf numFmtId="0" fontId="12" fillId="0" borderId="7" xfId="26" applyNumberFormat="1" applyFont="1" applyFill="1" applyBorder="1" applyAlignment="1" applyProtection="1">
      <alignment horizontal="center" vertical="center"/>
    </xf>
    <xf numFmtId="170" fontId="12" fillId="24" borderId="7" xfId="14" applyNumberFormat="1" applyFont="1" applyFill="1" applyBorder="1" applyProtection="1">
      <alignment horizontal="right"/>
    </xf>
    <xf numFmtId="169" fontId="12" fillId="7" borderId="7" xfId="14" applyNumberFormat="1" applyFont="1" applyFill="1" applyBorder="1" applyAlignment="1" applyProtection="1">
      <alignment horizontal="right" vertical="center"/>
    </xf>
    <xf numFmtId="169" fontId="12" fillId="8" borderId="7" xfId="0" applyNumberFormat="1" applyFont="1" applyFill="1" applyBorder="1" applyAlignment="1" applyProtection="1">
      <alignment vertical="center" wrapText="1"/>
      <protection locked="0"/>
    </xf>
    <xf numFmtId="0" fontId="22" fillId="6" borderId="7" xfId="1" applyNumberFormat="1" applyFont="1" applyFill="1" applyBorder="1" applyAlignment="1" applyProtection="1">
      <alignment vertical="center" wrapText="1"/>
      <protection locked="0"/>
    </xf>
    <xf numFmtId="0" fontId="12" fillId="0" borderId="0" xfId="0" applyFont="1" applyAlignment="1">
      <alignment horizontal="center" vertical="center"/>
    </xf>
    <xf numFmtId="169" fontId="22" fillId="8" borderId="7" xfId="1" applyNumberFormat="1" applyFont="1" applyFill="1" applyBorder="1" applyAlignment="1" applyProtection="1">
      <alignment vertical="center" wrapText="1"/>
      <protection locked="0"/>
    </xf>
    <xf numFmtId="173" fontId="22" fillId="6" borderId="7" xfId="1" applyNumberFormat="1" applyFont="1" applyFill="1" applyBorder="1" applyAlignment="1" applyProtection="1">
      <alignment vertical="center" wrapText="1"/>
      <protection locked="0"/>
    </xf>
    <xf numFmtId="0" fontId="25" fillId="6" borderId="7" xfId="0" applyFont="1" applyFill="1" applyBorder="1" applyAlignment="1" applyProtection="1">
      <alignment horizontal="center" vertical="center" wrapText="1"/>
      <protection locked="0"/>
    </xf>
    <xf numFmtId="169" fontId="12" fillId="8" borderId="33" xfId="0" applyNumberFormat="1" applyFont="1" applyFill="1" applyBorder="1" applyAlignment="1" applyProtection="1">
      <alignment vertical="center" wrapText="1"/>
      <protection locked="0"/>
    </xf>
    <xf numFmtId="169" fontId="12" fillId="7" borderId="33" xfId="14" applyNumberFormat="1" applyFont="1" applyFill="1" applyBorder="1" applyAlignment="1" applyProtection="1">
      <alignment horizontal="right" vertical="center"/>
    </xf>
    <xf numFmtId="173" fontId="22" fillId="6" borderId="33" xfId="1" applyNumberFormat="1" applyFont="1" applyFill="1" applyBorder="1" applyAlignment="1" applyProtection="1">
      <alignment vertical="center" wrapText="1"/>
      <protection locked="0"/>
    </xf>
    <xf numFmtId="170" fontId="45" fillId="24" borderId="30" xfId="14" applyNumberFormat="1" applyFont="1" applyFill="1" applyBorder="1" applyProtection="1">
      <alignment horizontal="right"/>
    </xf>
    <xf numFmtId="170" fontId="45" fillId="24" borderId="7" xfId="14" applyNumberFormat="1" applyFont="1" applyFill="1" applyBorder="1" applyProtection="1">
      <alignment horizontal="right"/>
    </xf>
    <xf numFmtId="169" fontId="12" fillId="7" borderId="7" xfId="14" applyNumberFormat="1" applyFont="1" applyFill="1" applyBorder="1" applyProtection="1">
      <alignment horizontal="right"/>
    </xf>
    <xf numFmtId="169" fontId="12" fillId="8" borderId="7" xfId="0" applyNumberFormat="1" applyFont="1" applyFill="1" applyBorder="1" applyAlignment="1" applyProtection="1">
      <alignment wrapText="1"/>
      <protection locked="0"/>
    </xf>
    <xf numFmtId="0" fontId="12" fillId="0" borderId="0" xfId="3" applyFont="1">
      <alignment vertical="center"/>
    </xf>
    <xf numFmtId="9" fontId="12" fillId="0" borderId="0" xfId="38" applyFont="1" applyBorder="1" applyAlignment="1" applyProtection="1">
      <alignment horizontal="justify" vertical="center" wrapText="1"/>
    </xf>
    <xf numFmtId="9" fontId="12" fillId="0" borderId="0" xfId="3" applyNumberFormat="1" applyFont="1">
      <alignment vertical="center"/>
    </xf>
    <xf numFmtId="9" fontId="25" fillId="0" borderId="0" xfId="38" applyFont="1" applyBorder="1" applyAlignment="1" applyProtection="1">
      <alignment horizontal="justify" vertical="center" wrapText="1"/>
    </xf>
    <xf numFmtId="0" fontId="25" fillId="10" borderId="7" xfId="3" applyFont="1" applyFill="1" applyBorder="1" applyAlignment="1" applyProtection="1">
      <alignment horizontal="center" vertical="center" wrapText="1"/>
      <protection locked="0"/>
    </xf>
    <xf numFmtId="176" fontId="12" fillId="8" borderId="7" xfId="38" applyNumberFormat="1" applyFont="1" applyFill="1" applyBorder="1" applyAlignment="1" applyProtection="1">
      <alignment horizontal="center" vertical="center" wrapText="1"/>
      <protection locked="0"/>
    </xf>
    <xf numFmtId="0" fontId="12" fillId="10" borderId="7" xfId="3" applyFont="1" applyFill="1" applyBorder="1" applyAlignment="1" applyProtection="1">
      <alignment vertical="center" wrapText="1"/>
      <protection locked="0"/>
    </xf>
    <xf numFmtId="0" fontId="12" fillId="6" borderId="7" xfId="3" applyFont="1" applyFill="1" applyBorder="1" applyAlignment="1" applyProtection="1">
      <alignment vertical="center" wrapText="1"/>
      <protection locked="0"/>
    </xf>
    <xf numFmtId="9" fontId="12" fillId="0" borderId="0" xfId="38" applyFont="1" applyBorder="1" applyAlignment="1" applyProtection="1">
      <alignment horizontal="justify" vertical="top" wrapText="1"/>
    </xf>
    <xf numFmtId="171" fontId="12" fillId="8" borderId="7" xfId="41" applyNumberFormat="1" applyFont="1" applyFill="1" applyBorder="1" applyAlignment="1" applyProtection="1">
      <alignment vertical="center" wrapText="1"/>
      <protection locked="0"/>
    </xf>
    <xf numFmtId="169" fontId="12" fillId="10" borderId="7" xfId="41" applyNumberFormat="1" applyFont="1" applyFill="1" applyBorder="1" applyAlignment="1" applyProtection="1">
      <alignment vertical="center" wrapText="1"/>
      <protection locked="0"/>
    </xf>
    <xf numFmtId="169" fontId="12" fillId="14" borderId="54" xfId="14" applyNumberFormat="1" applyFont="1" applyBorder="1" applyAlignment="1" applyProtection="1">
      <alignment horizontal="right" vertical="center"/>
    </xf>
    <xf numFmtId="180" fontId="12" fillId="14" borderId="54" xfId="14" applyNumberFormat="1" applyFont="1" applyBorder="1" applyAlignment="1" applyProtection="1">
      <alignment horizontal="right" vertical="center"/>
    </xf>
    <xf numFmtId="169" fontId="12" fillId="7" borderId="54" xfId="14" applyNumberFormat="1" applyFont="1" applyFill="1" applyBorder="1" applyAlignment="1" applyProtection="1">
      <alignment horizontal="right" vertical="center"/>
    </xf>
    <xf numFmtId="180" fontId="12" fillId="7" borderId="54" xfId="14" applyNumberFormat="1" applyFont="1" applyFill="1" applyBorder="1" applyAlignment="1" applyProtection="1">
      <alignment horizontal="right" vertical="center"/>
    </xf>
    <xf numFmtId="180" fontId="12" fillId="2" borderId="54" xfId="14" applyNumberFormat="1" applyFont="1" applyFill="1" applyBorder="1" applyProtection="1">
      <alignment horizontal="right"/>
    </xf>
    <xf numFmtId="180" fontId="12" fillId="22" borderId="54" xfId="39" applyNumberFormat="1" applyFont="1" applyFill="1" applyBorder="1" applyAlignment="1" applyProtection="1">
      <alignment vertical="center" wrapText="1"/>
    </xf>
    <xf numFmtId="180" fontId="12" fillId="7" borderId="54" xfId="39" applyNumberFormat="1" applyFont="1" applyFill="1" applyBorder="1" applyAlignment="1" applyProtection="1">
      <alignment vertical="center"/>
    </xf>
    <xf numFmtId="0" fontId="25" fillId="6" borderId="53" xfId="0" applyFont="1" applyFill="1" applyBorder="1" applyAlignment="1" applyProtection="1">
      <alignment horizontal="left" vertical="center" wrapText="1" indent="1"/>
      <protection locked="0"/>
    </xf>
    <xf numFmtId="169" fontId="12" fillId="14" borderId="44" xfId="14" applyNumberFormat="1" applyFont="1" applyBorder="1" applyAlignment="1" applyProtection="1">
      <alignment horizontal="right" vertical="center"/>
    </xf>
    <xf numFmtId="180" fontId="12" fillId="14" borderId="44" xfId="14" applyNumberFormat="1" applyFont="1" applyBorder="1" applyAlignment="1" applyProtection="1">
      <alignment horizontal="right" vertical="center"/>
    </xf>
    <xf numFmtId="0" fontId="12" fillId="7" borderId="55" xfId="14" applyNumberFormat="1" applyFont="1" applyFill="1" applyBorder="1" applyAlignment="1" applyProtection="1">
      <alignment horizontal="center"/>
    </xf>
    <xf numFmtId="180" fontId="12" fillId="7" borderId="49" xfId="14" applyNumberFormat="1" applyFont="1" applyFill="1" applyBorder="1" applyAlignment="1" applyProtection="1">
      <alignment horizontal="center"/>
    </xf>
    <xf numFmtId="169" fontId="12" fillId="8" borderId="7" xfId="0" applyNumberFormat="1" applyFont="1" applyFill="1" applyBorder="1" applyAlignment="1" applyProtection="1">
      <alignment horizontal="right" vertical="center" wrapText="1"/>
      <protection locked="0"/>
    </xf>
    <xf numFmtId="9" fontId="12" fillId="7" borderId="7" xfId="39" applyNumberFormat="1" applyFont="1" applyFill="1" applyBorder="1" applyAlignment="1" applyProtection="1">
      <alignment horizontal="right" vertical="center"/>
    </xf>
    <xf numFmtId="169" fontId="12" fillId="7" borderId="7" xfId="39" applyNumberFormat="1" applyFont="1" applyFill="1" applyBorder="1" applyAlignment="1" applyProtection="1">
      <alignment horizontal="right" vertical="center"/>
    </xf>
    <xf numFmtId="9" fontId="12" fillId="5" borderId="7" xfId="39" applyNumberFormat="1" applyFont="1" applyFill="1" applyBorder="1" applyAlignment="1" applyProtection="1">
      <alignment horizontal="right" vertical="center"/>
    </xf>
    <xf numFmtId="9" fontId="12" fillId="0" borderId="7" xfId="38" applyFont="1" applyBorder="1" applyAlignment="1" applyProtection="1">
      <alignment horizontal="left" vertical="center" wrapText="1"/>
    </xf>
    <xf numFmtId="168" fontId="12" fillId="11" borderId="7" xfId="3" applyNumberFormat="1" applyFont="1" applyFill="1" applyBorder="1" applyAlignment="1" applyProtection="1">
      <alignment vertical="center" wrapText="1"/>
      <protection locked="0"/>
    </xf>
    <xf numFmtId="9" fontId="12" fillId="0" borderId="7" xfId="38" applyFont="1" applyBorder="1" applyAlignment="1" applyProtection="1">
      <alignment horizontal="justify" vertical="center" wrapText="1"/>
    </xf>
    <xf numFmtId="9" fontId="12" fillId="6" borderId="14" xfId="38" applyFont="1" applyFill="1" applyBorder="1" applyAlignment="1" applyProtection="1">
      <alignment horizontal="justify" vertical="center" wrapText="1"/>
      <protection locked="0"/>
    </xf>
    <xf numFmtId="173" fontId="12" fillId="8" borderId="7" xfId="42" applyNumberFormat="1" applyFont="1" applyFill="1" applyBorder="1" applyAlignment="1" applyProtection="1">
      <alignment horizontal="center" vertical="center" wrapText="1"/>
      <protection locked="0"/>
    </xf>
    <xf numFmtId="173" fontId="12" fillId="7" borderId="7" xfId="42" applyNumberFormat="1" applyFont="1" applyFill="1" applyBorder="1" applyAlignment="1" applyProtection="1">
      <alignment horizontal="center" vertical="center" wrapText="1"/>
    </xf>
    <xf numFmtId="9" fontId="12" fillId="0" borderId="0" xfId="38" quotePrefix="1" applyFont="1" applyBorder="1" applyAlignment="1" applyProtection="1">
      <alignment horizontal="justify" vertical="top" wrapText="1"/>
    </xf>
    <xf numFmtId="0" fontId="12" fillId="8" borderId="8" xfId="3" applyFont="1" applyFill="1" applyBorder="1" applyAlignment="1" applyProtection="1">
      <alignment vertical="center" wrapText="1"/>
      <protection locked="0"/>
    </xf>
    <xf numFmtId="0" fontId="12" fillId="8" borderId="7" xfId="3" applyFont="1" applyFill="1" applyBorder="1" applyAlignment="1" applyProtection="1">
      <alignment vertical="center" wrapText="1"/>
      <protection locked="0"/>
    </xf>
    <xf numFmtId="173" fontId="12" fillId="7" borderId="7" xfId="42" applyNumberFormat="1" applyFont="1" applyFill="1" applyBorder="1" applyAlignment="1" applyProtection="1">
      <alignment vertical="center"/>
    </xf>
    <xf numFmtId="0" fontId="12" fillId="6" borderId="9" xfId="3" applyFont="1" applyFill="1" applyBorder="1" applyAlignment="1" applyProtection="1">
      <alignment vertical="center" wrapText="1"/>
      <protection locked="0"/>
    </xf>
    <xf numFmtId="9" fontId="12" fillId="0" borderId="0" xfId="43" applyFont="1" applyBorder="1" applyAlignment="1" applyProtection="1">
      <alignment horizontal="justify" vertical="top" wrapText="1"/>
    </xf>
    <xf numFmtId="9" fontId="12" fillId="0" borderId="0" xfId="43" applyFont="1" applyBorder="1" applyAlignment="1" applyProtection="1">
      <alignment horizontal="justify" vertical="center" wrapText="1"/>
    </xf>
    <xf numFmtId="9" fontId="12" fillId="0" borderId="0" xfId="38" applyFont="1" applyFill="1" applyBorder="1" applyAlignment="1" applyProtection="1">
      <alignment horizontal="justify" vertical="top" wrapText="1"/>
    </xf>
    <xf numFmtId="0" fontId="0" fillId="0" borderId="7" xfId="0" applyBorder="1" applyAlignment="1">
      <alignment horizontal="center" vertical="center"/>
    </xf>
    <xf numFmtId="0" fontId="0" fillId="0" borderId="7" xfId="0" applyBorder="1"/>
    <xf numFmtId="0" fontId="12" fillId="0" borderId="7" xfId="0" applyFont="1" applyBorder="1" applyAlignment="1">
      <alignment vertical="top"/>
    </xf>
    <xf numFmtId="0" fontId="12" fillId="7" borderId="7" xfId="0" applyFont="1" applyFill="1" applyBorder="1" applyAlignment="1">
      <alignment horizontal="left"/>
    </xf>
    <xf numFmtId="0" fontId="12" fillId="0" borderId="0" xfId="0" applyFont="1" applyAlignment="1">
      <alignment vertical="top" wrapText="1"/>
    </xf>
    <xf numFmtId="0" fontId="12" fillId="0" borderId="0" xfId="0" applyFont="1" applyAlignment="1">
      <alignment vertical="top"/>
    </xf>
    <xf numFmtId="0" fontId="12" fillId="0" borderId="7" xfId="0" applyFont="1" applyBorder="1" applyAlignment="1">
      <alignment horizontal="center" vertical="center" wrapText="1"/>
    </xf>
    <xf numFmtId="0" fontId="25" fillId="0" borderId="14" xfId="0" applyFont="1" applyBorder="1" applyAlignment="1">
      <alignment vertical="center"/>
    </xf>
    <xf numFmtId="0" fontId="25" fillId="0" borderId="7"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11" xfId="0" applyFont="1" applyBorder="1" applyAlignment="1">
      <alignment vertical="center"/>
    </xf>
    <xf numFmtId="0" fontId="25" fillId="0" borderId="7" xfId="0" applyFont="1" applyBorder="1" applyAlignment="1">
      <alignment vertical="center"/>
    </xf>
    <xf numFmtId="0" fontId="12" fillId="0" borderId="7" xfId="0" applyFont="1" applyBorder="1" applyAlignment="1">
      <alignment vertical="center"/>
    </xf>
    <xf numFmtId="0" fontId="12" fillId="0" borderId="11" xfId="0" applyFont="1" applyBorder="1" applyAlignment="1">
      <alignment vertical="center"/>
    </xf>
    <xf numFmtId="0" fontId="12" fillId="0" borderId="7" xfId="0" applyFont="1" applyBorder="1" applyAlignment="1">
      <alignment horizontal="left" vertical="center" indent="1"/>
    </xf>
    <xf numFmtId="0" fontId="12" fillId="0" borderId="7" xfId="0" applyFont="1" applyBorder="1" applyAlignment="1">
      <alignment horizontal="left" vertical="center" indent="2"/>
    </xf>
    <xf numFmtId="0" fontId="26" fillId="0" borderId="7" xfId="0" applyFont="1" applyBorder="1" applyAlignment="1">
      <alignment horizontal="left" vertical="center" indent="3"/>
    </xf>
    <xf numFmtId="0" fontId="25" fillId="0" borderId="7" xfId="0" applyFont="1" applyBorder="1" applyAlignment="1">
      <alignment horizontal="left" vertical="center"/>
    </xf>
    <xf numFmtId="0" fontId="22" fillId="5" borderId="0" xfId="0" applyFont="1" applyFill="1"/>
    <xf numFmtId="0" fontId="25" fillId="0" borderId="15" xfId="0" applyFont="1" applyBorder="1" applyAlignment="1">
      <alignment vertical="center"/>
    </xf>
    <xf numFmtId="38" fontId="12" fillId="0" borderId="15" xfId="0" applyNumberFormat="1" applyFont="1" applyBorder="1" applyAlignment="1">
      <alignment vertical="center"/>
    </xf>
    <xf numFmtId="0" fontId="12" fillId="5" borderId="7" xfId="0" applyFont="1" applyFill="1" applyBorder="1" applyAlignment="1">
      <alignment horizontal="center" vertical="center"/>
    </xf>
    <xf numFmtId="0" fontId="12" fillId="7" borderId="7" xfId="0" applyFont="1" applyFill="1" applyBorder="1" applyAlignment="1">
      <alignment horizontal="center" vertical="center"/>
    </xf>
    <xf numFmtId="38" fontId="12" fillId="7" borderId="7" xfId="0" applyNumberFormat="1" applyFont="1" applyFill="1" applyBorder="1" applyAlignment="1">
      <alignment vertical="center"/>
    </xf>
    <xf numFmtId="0" fontId="1" fillId="17" borderId="7" xfId="20" applyFill="1" applyBorder="1"/>
    <xf numFmtId="0" fontId="1" fillId="17" borderId="15" xfId="20" applyFill="1" applyBorder="1"/>
    <xf numFmtId="0" fontId="1" fillId="0" borderId="7" xfId="20" applyBorder="1" applyAlignment="1">
      <alignment horizontal="left" vertical="top"/>
    </xf>
    <xf numFmtId="0" fontId="0" fillId="0" borderId="7" xfId="20" applyFont="1" applyBorder="1" applyAlignment="1">
      <alignment horizontal="left" vertical="top"/>
    </xf>
    <xf numFmtId="0" fontId="12" fillId="2" borderId="0" xfId="19" applyFont="1" applyFill="1" applyAlignment="1">
      <alignment horizontal="left" vertical="top" wrapText="1"/>
    </xf>
    <xf numFmtId="0" fontId="12" fillId="2" borderId="0" xfId="19" applyFont="1" applyFill="1" applyAlignment="1">
      <alignment horizontal="center" vertical="top" wrapText="1"/>
    </xf>
    <xf numFmtId="0" fontId="12" fillId="0" borderId="0" xfId="22" applyFont="1" applyAlignment="1"/>
    <xf numFmtId="0" fontId="29" fillId="20" borderId="0" xfId="19" applyFont="1" applyFill="1" applyAlignment="1">
      <alignment horizontal="left" vertical="center"/>
    </xf>
    <xf numFmtId="0" fontId="30" fillId="20" borderId="0" xfId="19" applyFont="1" applyFill="1" applyAlignment="1">
      <alignment horizontal="centerContinuous" vertical="center"/>
    </xf>
    <xf numFmtId="0" fontId="12" fillId="2" borderId="8" xfId="19" applyFont="1" applyFill="1" applyBorder="1" applyAlignment="1">
      <alignment vertical="center"/>
    </xf>
    <xf numFmtId="0" fontId="12" fillId="2" borderId="9" xfId="19" applyFont="1" applyFill="1" applyBorder="1" applyAlignment="1">
      <alignment vertical="center"/>
    </xf>
    <xf numFmtId="0" fontId="12" fillId="0" borderId="7" xfId="19" applyFont="1" applyBorder="1" applyAlignment="1">
      <alignment horizontal="center" vertical="center"/>
    </xf>
    <xf numFmtId="0" fontId="12" fillId="0" borderId="8" xfId="19" applyFont="1" applyBorder="1" applyAlignment="1">
      <alignment horizontal="center" vertical="center" wrapText="1"/>
    </xf>
    <xf numFmtId="0" fontId="12" fillId="20" borderId="0" xfId="19" applyFont="1" applyFill="1" applyAlignment="1">
      <alignment horizontal="centerContinuous" vertical="center"/>
    </xf>
    <xf numFmtId="0" fontId="25" fillId="0" borderId="7" xfId="19" applyFont="1" applyBorder="1" applyAlignment="1">
      <alignment horizontal="center" vertical="center" wrapText="1"/>
    </xf>
    <xf numFmtId="0" fontId="12" fillId="2" borderId="0" xfId="19" applyFont="1" applyFill="1" applyAlignment="1">
      <alignment horizontal="centerContinuous" vertical="center"/>
    </xf>
    <xf numFmtId="169" fontId="12" fillId="5" borderId="9" xfId="19" quotePrefix="1" applyNumberFormat="1" applyFont="1" applyFill="1" applyBorder="1" applyAlignment="1">
      <alignment horizontal="center" vertical="center" wrapText="1"/>
    </xf>
    <xf numFmtId="0" fontId="12" fillId="4" borderId="7" xfId="14" applyNumberFormat="1" applyFont="1" applyFill="1" applyBorder="1" applyAlignment="1" applyProtection="1">
      <alignment horizontal="center" vertical="center"/>
    </xf>
    <xf numFmtId="0" fontId="29" fillId="20" borderId="0" xfId="19" applyFont="1" applyFill="1" applyAlignment="1">
      <alignment vertical="center"/>
    </xf>
    <xf numFmtId="0" fontId="12" fillId="2" borderId="15" xfId="19" applyFont="1" applyFill="1" applyBorder="1" applyAlignment="1">
      <alignment vertical="center"/>
    </xf>
    <xf numFmtId="0" fontId="25" fillId="2" borderId="7" xfId="19" applyFont="1" applyFill="1" applyBorder="1" applyAlignment="1">
      <alignment vertical="center"/>
    </xf>
    <xf numFmtId="3" fontId="25" fillId="2" borderId="19" xfId="23" applyNumberFormat="1" applyFont="1" applyFill="1" applyBorder="1" applyAlignment="1">
      <alignment horizontal="center" vertical="center" wrapText="1"/>
    </xf>
    <xf numFmtId="3" fontId="25" fillId="0" borderId="13" xfId="23" applyNumberFormat="1" applyFont="1" applyFill="1" applyBorder="1" applyAlignment="1">
      <alignment horizontal="center" vertical="center" wrapText="1"/>
    </xf>
    <xf numFmtId="3" fontId="25" fillId="0" borderId="0" xfId="23" applyNumberFormat="1" applyFont="1" applyFill="1" applyBorder="1" applyAlignment="1">
      <alignment horizontal="center" vertical="center" wrapText="1"/>
    </xf>
    <xf numFmtId="0" fontId="12" fillId="2" borderId="19" xfId="19" applyFont="1" applyFill="1" applyBorder="1" applyAlignment="1">
      <alignment vertical="center"/>
    </xf>
    <xf numFmtId="0" fontId="12" fillId="0" borderId="13" xfId="19" applyFont="1" applyBorder="1" applyAlignment="1">
      <alignment vertical="center"/>
    </xf>
    <xf numFmtId="37" fontId="12" fillId="5" borderId="9" xfId="19" quotePrefix="1" applyNumberFormat="1" applyFont="1" applyFill="1" applyBorder="1" applyAlignment="1">
      <alignment horizontal="center" vertical="center" wrapText="1"/>
    </xf>
    <xf numFmtId="37" fontId="12" fillId="5" borderId="7" xfId="19" quotePrefix="1" applyNumberFormat="1" applyFont="1" applyFill="1" applyBorder="1" applyAlignment="1">
      <alignment horizontal="center" vertical="center" wrapText="1"/>
    </xf>
    <xf numFmtId="169" fontId="12" fillId="8" borderId="7" xfId="14" applyNumberFormat="1" applyFont="1" applyFill="1" applyBorder="1" applyAlignment="1">
      <alignment vertical="center" wrapText="1"/>
      <protection locked="0"/>
    </xf>
    <xf numFmtId="1" fontId="12" fillId="5" borderId="7" xfId="19" quotePrefix="1" applyNumberFormat="1" applyFont="1" applyFill="1" applyBorder="1" applyAlignment="1">
      <alignment horizontal="center" vertical="center" wrapText="1"/>
    </xf>
    <xf numFmtId="0" fontId="25" fillId="2" borderId="0" xfId="19" applyFont="1" applyFill="1" applyAlignment="1">
      <alignment horizontal="right" vertical="center"/>
    </xf>
    <xf numFmtId="0" fontId="25" fillId="2" borderId="7" xfId="19" applyFont="1" applyFill="1" applyBorder="1" applyAlignment="1">
      <alignment horizontal="center" vertical="center"/>
    </xf>
    <xf numFmtId="0" fontId="25" fillId="0" borderId="8" xfId="19" applyFont="1" applyBorder="1" applyAlignment="1">
      <alignment horizontal="center" vertical="center"/>
    </xf>
    <xf numFmtId="169" fontId="12" fillId="8" borderId="7" xfId="14" applyNumberFormat="1" applyFont="1" applyFill="1" applyBorder="1" applyAlignment="1">
      <alignment horizontal="right" vertical="center" wrapText="1"/>
      <protection locked="0"/>
    </xf>
    <xf numFmtId="0" fontId="12" fillId="2" borderId="7" xfId="19" applyFont="1" applyFill="1" applyBorder="1" applyAlignment="1">
      <alignment vertical="center"/>
    </xf>
    <xf numFmtId="37" fontId="12" fillId="2" borderId="0" xfId="19" applyNumberFormat="1" applyFont="1" applyFill="1" applyAlignment="1">
      <alignment horizontal="right" shrinkToFit="1"/>
    </xf>
    <xf numFmtId="0" fontId="25" fillId="2" borderId="0" xfId="19" applyFont="1" applyFill="1" applyAlignment="1">
      <alignment vertical="top" wrapText="1"/>
    </xf>
    <xf numFmtId="0" fontId="30" fillId="2" borderId="0" xfId="19" applyFont="1" applyFill="1" applyAlignment="1">
      <alignment vertical="center"/>
    </xf>
    <xf numFmtId="0" fontId="12" fillId="20" borderId="0" xfId="19" applyFont="1" applyFill="1" applyAlignment="1">
      <alignment horizontal="center" vertical="center"/>
    </xf>
    <xf numFmtId="3" fontId="25" fillId="0" borderId="19" xfId="23" applyNumberFormat="1" applyFont="1" applyFill="1" applyBorder="1" applyAlignment="1">
      <alignment horizontal="center" vertical="center" wrapText="1"/>
    </xf>
    <xf numFmtId="0" fontId="12" fillId="0" borderId="19" xfId="19" applyFont="1" applyBorder="1" applyAlignment="1">
      <alignment vertical="center"/>
    </xf>
    <xf numFmtId="0" fontId="25" fillId="0" borderId="7" xfId="19" applyFont="1" applyBorder="1" applyAlignment="1">
      <alignment horizontal="center" vertical="center"/>
    </xf>
    <xf numFmtId="0" fontId="12" fillId="2" borderId="0" xfId="19" applyFont="1" applyFill="1" applyAlignment="1">
      <alignment horizontal="centerContinuous"/>
    </xf>
    <xf numFmtId="0" fontId="25" fillId="2" borderId="0" xfId="19" applyFont="1" applyFill="1" applyAlignment="1">
      <alignment horizontal="center"/>
    </xf>
    <xf numFmtId="0" fontId="25" fillId="2" borderId="0" xfId="19" applyFont="1" applyFill="1" applyAlignment="1">
      <alignment horizontal="left" vertical="center"/>
    </xf>
    <xf numFmtId="0" fontId="12" fillId="2" borderId="18" xfId="19" applyFont="1" applyFill="1" applyBorder="1" applyAlignment="1">
      <alignment vertical="center"/>
    </xf>
    <xf numFmtId="0" fontId="25" fillId="2" borderId="7" xfId="19" applyFont="1" applyFill="1" applyBorder="1" applyAlignment="1">
      <alignment horizontal="center" vertical="center" wrapText="1"/>
    </xf>
    <xf numFmtId="0" fontId="25" fillId="2" borderId="11" xfId="19" applyFont="1" applyFill="1" applyBorder="1" applyAlignment="1">
      <alignment horizontal="centerContinuous" vertical="center" wrapText="1"/>
    </xf>
    <xf numFmtId="0" fontId="25" fillId="2" borderId="7" xfId="19" applyFont="1" applyFill="1" applyBorder="1" applyAlignment="1">
      <alignment horizontal="centerContinuous" vertical="center"/>
    </xf>
    <xf numFmtId="0" fontId="12" fillId="2" borderId="7" xfId="19" applyFont="1" applyFill="1" applyBorder="1" applyAlignment="1">
      <alignment horizontal="left" vertical="center"/>
    </xf>
    <xf numFmtId="0" fontId="12" fillId="2" borderId="0" xfId="19" applyFont="1" applyFill="1" applyAlignment="1">
      <alignment horizontal="left" vertical="center"/>
    </xf>
    <xf numFmtId="0" fontId="12" fillId="2" borderId="7" xfId="19" applyFont="1" applyFill="1" applyBorder="1" applyAlignment="1">
      <alignment horizontal="left" vertical="center" wrapText="1"/>
    </xf>
    <xf numFmtId="0" fontId="25" fillId="2" borderId="7" xfId="19" applyFont="1" applyFill="1" applyBorder="1" applyAlignment="1">
      <alignment horizontal="left" vertical="center" wrapText="1"/>
    </xf>
    <xf numFmtId="0" fontId="25" fillId="2" borderId="0" xfId="19" applyFont="1" applyFill="1" applyAlignment="1">
      <alignment horizontal="center" vertical="center"/>
    </xf>
    <xf numFmtId="0" fontId="25" fillId="2" borderId="0" xfId="19" applyFont="1" applyFill="1" applyAlignment="1">
      <alignment vertical="center"/>
    </xf>
    <xf numFmtId="0" fontId="12" fillId="2" borderId="6" xfId="19" applyFont="1" applyFill="1" applyBorder="1" applyAlignment="1">
      <alignment horizontal="center" vertical="center"/>
    </xf>
    <xf numFmtId="0" fontId="12" fillId="2" borderId="6" xfId="19" applyFont="1" applyFill="1" applyBorder="1" applyAlignment="1">
      <alignment vertical="center"/>
    </xf>
    <xf numFmtId="0" fontId="25" fillId="0" borderId="11" xfId="19" applyFont="1" applyBorder="1" applyAlignment="1">
      <alignment horizontal="centerContinuous" vertical="center"/>
    </xf>
    <xf numFmtId="0" fontId="25" fillId="2" borderId="11" xfId="19" applyFont="1" applyFill="1" applyBorder="1" applyAlignment="1">
      <alignment horizontal="centerContinuous" vertical="center"/>
    </xf>
    <xf numFmtId="0" fontId="25" fillId="12" borderId="7" xfId="19" applyFont="1" applyFill="1" applyBorder="1" applyAlignment="1">
      <alignment horizontal="centerContinuous" vertical="center"/>
    </xf>
    <xf numFmtId="0" fontId="29" fillId="2" borderId="0" xfId="19" applyFont="1" applyFill="1" applyAlignment="1">
      <alignment horizontal="left" vertical="center"/>
    </xf>
    <xf numFmtId="0" fontId="25" fillId="13" borderId="0" xfId="18" applyFont="1" applyFill="1" applyAlignment="1">
      <alignment horizontal="center" vertical="center"/>
    </xf>
    <xf numFmtId="0" fontId="12" fillId="0" borderId="7" xfId="0" applyFont="1" applyBorder="1" applyAlignment="1">
      <alignment horizontal="left" vertical="center"/>
    </xf>
    <xf numFmtId="0" fontId="12" fillId="0" borderId="0" xfId="19" applyFont="1" applyAlignment="1">
      <alignment horizontal="center" vertical="top"/>
    </xf>
    <xf numFmtId="168" fontId="12" fillId="7" borderId="7" xfId="0" applyNumberFormat="1" applyFont="1" applyFill="1" applyBorder="1" applyAlignment="1">
      <alignment horizontal="left"/>
    </xf>
    <xf numFmtId="0" fontId="12" fillId="0" borderId="7" xfId="25" applyBorder="1" applyAlignment="1">
      <alignment horizontal="left" vertical="center"/>
    </xf>
    <xf numFmtId="0" fontId="12" fillId="0" borderId="0" xfId="19" applyFont="1" applyAlignment="1">
      <alignment horizontal="centerContinuous" vertical="top"/>
    </xf>
    <xf numFmtId="0" fontId="12" fillId="0" borderId="0" xfId="19" applyFont="1" applyAlignment="1">
      <alignment vertical="top"/>
    </xf>
    <xf numFmtId="0" fontId="25" fillId="0" borderId="0" xfId="19" applyFont="1" applyAlignment="1">
      <alignment horizontal="right" vertical="top"/>
    </xf>
    <xf numFmtId="0" fontId="25" fillId="0" borderId="0" xfId="19" applyFont="1" applyAlignment="1">
      <alignment horizontal="center" vertical="top"/>
    </xf>
    <xf numFmtId="0" fontId="29" fillId="20" borderId="0" xfId="23" applyFont="1" applyFill="1" applyBorder="1" applyAlignment="1">
      <alignment horizontal="center" vertical="center"/>
    </xf>
    <xf numFmtId="0" fontId="25" fillId="0" borderId="0" xfId="19" applyFont="1" applyAlignment="1">
      <alignment horizontal="centerContinuous" vertical="top"/>
    </xf>
    <xf numFmtId="0" fontId="12" fillId="0" borderId="0" xfId="19" applyFont="1" applyAlignment="1">
      <alignment horizontal="center"/>
    </xf>
    <xf numFmtId="0" fontId="12" fillId="2" borderId="13" xfId="19" applyFont="1" applyFill="1" applyBorder="1" applyAlignment="1">
      <alignment horizontal="center" vertical="center" wrapText="1"/>
    </xf>
    <xf numFmtId="0" fontId="12" fillId="0" borderId="9" xfId="19" applyFont="1" applyBorder="1" applyAlignment="1">
      <alignment horizontal="center" vertical="center" wrapText="1"/>
    </xf>
    <xf numFmtId="0" fontId="12" fillId="0" borderId="7" xfId="19" applyFont="1" applyBorder="1" applyAlignment="1">
      <alignment horizontal="center" vertical="center" wrapText="1"/>
    </xf>
    <xf numFmtId="0" fontId="31" fillId="0" borderId="13" xfId="19" applyFont="1" applyBorder="1" applyAlignment="1">
      <alignment horizontal="center" vertical="center"/>
    </xf>
    <xf numFmtId="0" fontId="25" fillId="0" borderId="13" xfId="19" applyFont="1" applyBorder="1" applyAlignment="1">
      <alignment horizontal="center" vertical="center" wrapText="1"/>
    </xf>
    <xf numFmtId="0" fontId="25" fillId="0" borderId="9" xfId="19" applyFont="1" applyBorder="1" applyAlignment="1">
      <alignment horizontal="center" vertical="center" wrapText="1"/>
    </xf>
    <xf numFmtId="0" fontId="25" fillId="0" borderId="11" xfId="19" applyFont="1" applyBorder="1" applyAlignment="1">
      <alignment horizontal="center" vertical="center" wrapText="1"/>
    </xf>
    <xf numFmtId="0" fontId="25" fillId="2" borderId="13" xfId="19" applyFont="1" applyFill="1" applyBorder="1" applyAlignment="1">
      <alignment horizontal="center" vertical="center"/>
    </xf>
    <xf numFmtId="0" fontId="25" fillId="0" borderId="9" xfId="19" applyFont="1" applyBorder="1" applyAlignment="1">
      <alignment horizontal="center" vertical="center"/>
    </xf>
    <xf numFmtId="0" fontId="25" fillId="0" borderId="7" xfId="19" applyFont="1" applyBorder="1" applyAlignment="1">
      <alignment horizontal="left"/>
    </xf>
    <xf numFmtId="0" fontId="12" fillId="0" borderId="0" xfId="19" applyFont="1" applyAlignment="1">
      <alignment horizontal="center" vertical="center"/>
    </xf>
    <xf numFmtId="0" fontId="12" fillId="0" borderId="7" xfId="19" applyFont="1" applyBorder="1" applyAlignment="1">
      <alignment horizontal="left" indent="2"/>
    </xf>
    <xf numFmtId="0" fontId="25" fillId="0" borderId="7" xfId="19" applyFont="1" applyBorder="1"/>
    <xf numFmtId="0" fontId="25" fillId="0" borderId="8" xfId="19" applyFont="1" applyBorder="1" applyAlignment="1">
      <alignment horizontal="left"/>
    </xf>
    <xf numFmtId="0" fontId="31" fillId="0" borderId="8" xfId="19" applyFont="1" applyBorder="1" applyAlignment="1">
      <alignment horizontal="left"/>
    </xf>
    <xf numFmtId="0" fontId="12" fillId="2" borderId="7" xfId="18" applyFont="1" applyFill="1" applyBorder="1">
      <alignment vertical="center"/>
    </xf>
    <xf numFmtId="0" fontId="12" fillId="22" borderId="7" xfId="18" applyFont="1" applyFill="1" applyBorder="1">
      <alignment vertical="center"/>
    </xf>
    <xf numFmtId="0" fontId="25" fillId="0" borderId="7" xfId="19" applyFont="1" applyBorder="1" applyAlignment="1">
      <alignment horizontal="left" wrapText="1"/>
    </xf>
    <xf numFmtId="0" fontId="12" fillId="0" borderId="7" xfId="19" applyFont="1" applyBorder="1" applyAlignment="1">
      <alignment horizontal="left" wrapText="1" indent="2"/>
    </xf>
    <xf numFmtId="173" fontId="12" fillId="0" borderId="0" xfId="0" applyNumberFormat="1" applyFont="1"/>
    <xf numFmtId="173" fontId="12" fillId="0" borderId="0" xfId="18" applyNumberFormat="1" applyFont="1">
      <alignment vertical="center"/>
    </xf>
    <xf numFmtId="0" fontId="25" fillId="20" borderId="0" xfId="23" applyFont="1" applyFill="1" applyBorder="1" applyAlignment="1">
      <alignment horizontal="center" vertical="center"/>
    </xf>
    <xf numFmtId="0" fontId="25" fillId="0" borderId="8" xfId="19" applyFont="1" applyBorder="1" applyAlignment="1">
      <alignment horizontal="center" vertical="center" wrapText="1"/>
    </xf>
    <xf numFmtId="0" fontId="12" fillId="0" borderId="0" xfId="19" applyFont="1" applyAlignment="1">
      <alignment horizontal="right"/>
    </xf>
    <xf numFmtId="0" fontId="26" fillId="0" borderId="7" xfId="19" applyFont="1" applyBorder="1" applyAlignment="1">
      <alignment horizontal="left" wrapText="1" indent="5"/>
    </xf>
    <xf numFmtId="0" fontId="31" fillId="0" borderId="8" xfId="19" applyFont="1" applyBorder="1" applyAlignment="1">
      <alignment horizontal="left" wrapText="1"/>
    </xf>
    <xf numFmtId="49" fontId="12" fillId="0" borderId="8" xfId="19" applyNumberFormat="1" applyFont="1" applyBorder="1" applyAlignment="1">
      <alignment horizontal="center" vertical="center"/>
    </xf>
    <xf numFmtId="0" fontId="12" fillId="0" borderId="7" xfId="19" applyFont="1" applyBorder="1" applyAlignment="1">
      <alignment vertical="center"/>
    </xf>
    <xf numFmtId="0" fontId="12" fillId="0" borderId="7" xfId="19" applyFont="1" applyBorder="1"/>
    <xf numFmtId="0" fontId="12" fillId="6" borderId="7" xfId="14" applyNumberFormat="1" applyFont="1" applyFill="1" applyBorder="1" applyAlignment="1">
      <alignment horizontal="right" vertical="center" wrapText="1"/>
      <protection locked="0"/>
    </xf>
    <xf numFmtId="0" fontId="12" fillId="6" borderId="7" xfId="14" applyNumberFormat="1" applyFont="1" applyFill="1" applyBorder="1" applyAlignment="1">
      <alignment horizontal="right" wrapText="1"/>
      <protection locked="0"/>
    </xf>
    <xf numFmtId="0" fontId="12" fillId="0" borderId="8" xfId="19" applyFont="1" applyBorder="1" applyAlignment="1">
      <alignment vertical="center"/>
    </xf>
    <xf numFmtId="0" fontId="12" fillId="0" borderId="8" xfId="19" applyFont="1" applyBorder="1"/>
    <xf numFmtId="49" fontId="12" fillId="0" borderId="0" xfId="19" applyNumberFormat="1" applyFont="1"/>
    <xf numFmtId="0" fontId="12" fillId="2" borderId="0" xfId="18" applyFont="1" applyFill="1" applyAlignment="1">
      <alignment horizontal="left" vertical="center"/>
    </xf>
    <xf numFmtId="0" fontId="12" fillId="2" borderId="0" xfId="19" applyFont="1" applyFill="1" applyAlignment="1">
      <alignment horizontal="left" vertical="top"/>
    </xf>
    <xf numFmtId="0" fontId="12" fillId="2" borderId="7" xfId="25" applyFill="1" applyBorder="1" applyAlignment="1">
      <alignment horizontal="left" vertical="center"/>
    </xf>
    <xf numFmtId="0" fontId="12" fillId="2" borderId="0" xfId="22" applyFont="1" applyFill="1" applyAlignment="1"/>
    <xf numFmtId="0" fontId="25" fillId="0" borderId="7" xfId="6" applyFont="1" applyBorder="1" applyAlignment="1">
      <alignment horizontal="center" vertical="center" wrapText="1"/>
    </xf>
    <xf numFmtId="0" fontId="25" fillId="0" borderId="8" xfId="6" applyFont="1" applyBorder="1" applyAlignment="1">
      <alignment horizontal="center" vertical="center" wrapText="1"/>
    </xf>
    <xf numFmtId="0" fontId="12" fillId="2" borderId="7" xfId="18" applyFont="1" applyFill="1" applyBorder="1" applyAlignment="1">
      <alignment horizontal="center" vertical="center" wrapText="1"/>
    </xf>
    <xf numFmtId="0" fontId="25" fillId="0" borderId="14" xfId="6" applyFont="1" applyBorder="1" applyAlignment="1">
      <alignment horizontal="center" vertical="center" wrapText="1"/>
    </xf>
    <xf numFmtId="0" fontId="25" fillId="0" borderId="7" xfId="18" applyFont="1" applyBorder="1" applyAlignment="1">
      <alignment horizontal="center" vertical="center"/>
    </xf>
    <xf numFmtId="0" fontId="25" fillId="0" borderId="7" xfId="18" applyFont="1" applyBorder="1" applyAlignment="1">
      <alignment horizontal="center" vertical="center" wrapText="1"/>
    </xf>
    <xf numFmtId="0" fontId="12" fillId="0" borderId="7" xfId="18" applyFont="1" applyBorder="1" applyAlignment="1">
      <alignment horizontal="center" vertical="center" wrapText="1"/>
    </xf>
    <xf numFmtId="0" fontId="12" fillId="0" borderId="7" xfId="18" applyFont="1" applyBorder="1">
      <alignment vertical="center"/>
    </xf>
    <xf numFmtId="0" fontId="12" fillId="2" borderId="0" xfId="18" applyFont="1" applyFill="1" applyAlignment="1">
      <alignment horizontal="center" vertical="center"/>
    </xf>
    <xf numFmtId="0" fontId="12" fillId="0" borderId="8" xfId="18" applyFont="1" applyBorder="1" applyAlignment="1">
      <alignment horizontal="center" vertical="center" wrapText="1"/>
    </xf>
    <xf numFmtId="0" fontId="25" fillId="0" borderId="7" xfId="18" applyFont="1" applyBorder="1" applyAlignment="1">
      <alignment horizontal="left" wrapText="1"/>
    </xf>
    <xf numFmtId="0" fontId="12" fillId="0" borderId="7" xfId="18" applyFont="1" applyBorder="1" applyAlignment="1">
      <alignment horizontal="left" wrapText="1" indent="2"/>
    </xf>
    <xf numFmtId="0" fontId="26" fillId="0" borderId="7" xfId="18" applyFont="1" applyBorder="1" applyAlignment="1">
      <alignment horizontal="left" wrapText="1" indent="5"/>
    </xf>
    <xf numFmtId="0" fontId="31" fillId="0" borderId="7" xfId="18" applyFont="1" applyBorder="1" applyAlignment="1">
      <alignment horizontal="left" wrapText="1"/>
    </xf>
    <xf numFmtId="0" fontId="12" fillId="0" borderId="8" xfId="19" applyFont="1" applyBorder="1" applyAlignment="1">
      <alignment horizontal="left" wrapText="1" indent="2"/>
    </xf>
    <xf numFmtId="0" fontId="12" fillId="2" borderId="7" xfId="18" applyFont="1" applyFill="1" applyBorder="1" applyAlignment="1">
      <alignment vertical="center" wrapText="1"/>
    </xf>
    <xf numFmtId="0" fontId="12" fillId="22" borderId="0" xfId="18" applyFont="1" applyFill="1">
      <alignment vertical="center"/>
    </xf>
    <xf numFmtId="0" fontId="12" fillId="2" borderId="0" xfId="19" applyFont="1" applyFill="1" applyAlignment="1">
      <alignment horizontal="right"/>
    </xf>
    <xf numFmtId="0" fontId="12" fillId="2" borderId="7" xfId="0" applyFont="1" applyFill="1" applyBorder="1" applyAlignment="1">
      <alignment horizontal="center" vertical="center" wrapText="1"/>
    </xf>
    <xf numFmtId="0" fontId="12" fillId="2" borderId="14" xfId="0" applyFont="1" applyFill="1" applyBorder="1" applyAlignment="1">
      <alignment vertical="center"/>
    </xf>
    <xf numFmtId="0" fontId="12" fillId="2" borderId="7" xfId="0" applyFont="1" applyFill="1" applyBorder="1" applyAlignment="1">
      <alignment vertical="center"/>
    </xf>
    <xf numFmtId="0" fontId="12" fillId="2" borderId="11" xfId="0" applyFont="1" applyFill="1" applyBorder="1" applyAlignment="1">
      <alignment vertical="center"/>
    </xf>
    <xf numFmtId="0" fontId="25" fillId="2" borderId="7" xfId="0" applyFont="1" applyFill="1" applyBorder="1" applyAlignment="1">
      <alignment horizontal="left" wrapText="1"/>
    </xf>
    <xf numFmtId="0" fontId="12" fillId="2" borderId="7" xfId="0" applyFont="1" applyFill="1" applyBorder="1" applyAlignment="1">
      <alignment horizontal="left" vertical="center"/>
    </xf>
    <xf numFmtId="0" fontId="25" fillId="2" borderId="7" xfId="0" applyFont="1" applyFill="1" applyBorder="1" applyAlignment="1">
      <alignment horizontal="left" vertical="center"/>
    </xf>
    <xf numFmtId="0" fontId="12" fillId="0" borderId="8" xfId="0" applyFont="1" applyBorder="1" applyAlignment="1">
      <alignment horizontal="left" vertical="center"/>
    </xf>
    <xf numFmtId="0" fontId="22" fillId="7" borderId="7" xfId="0" applyFont="1" applyFill="1" applyBorder="1" applyAlignment="1">
      <alignment horizontal="left"/>
    </xf>
    <xf numFmtId="0" fontId="12" fillId="0" borderId="7" xfId="25" applyBorder="1" applyAlignment="1">
      <alignment horizontal="left" vertical="center" wrapText="1"/>
    </xf>
    <xf numFmtId="0" fontId="31" fillId="2" borderId="0" xfId="18" applyFont="1" applyFill="1" applyAlignment="1">
      <alignment horizontal="left"/>
    </xf>
    <xf numFmtId="0" fontId="25" fillId="0" borderId="7" xfId="18" applyFont="1" applyBorder="1" applyAlignment="1">
      <alignment horizontal="left"/>
    </xf>
    <xf numFmtId="0" fontId="12" fillId="0" borderId="7" xfId="18" applyFont="1" applyBorder="1" applyAlignment="1">
      <alignment horizontal="left" indent="2"/>
    </xf>
    <xf numFmtId="0" fontId="25" fillId="0" borderId="7" xfId="30" applyFont="1" applyBorder="1" applyAlignment="1">
      <alignment wrapText="1"/>
    </xf>
    <xf numFmtId="0" fontId="25" fillId="0" borderId="7" xfId="31" applyFont="1" applyBorder="1" applyAlignment="1">
      <alignment wrapText="1"/>
    </xf>
    <xf numFmtId="0" fontId="34" fillId="2" borderId="0" xfId="31" applyFont="1" applyFill="1" applyAlignment="1">
      <alignment horizontal="left" vertical="top"/>
    </xf>
    <xf numFmtId="0" fontId="12" fillId="2" borderId="0" xfId="31" applyFill="1" applyAlignment="1">
      <alignment horizontal="left"/>
    </xf>
    <xf numFmtId="0" fontId="12" fillId="2" borderId="0" xfId="31" applyFill="1" applyAlignment="1">
      <alignment horizontal="center"/>
    </xf>
    <xf numFmtId="0" fontId="12" fillId="2" borderId="0" xfId="31" applyFill="1"/>
    <xf numFmtId="0" fontId="25" fillId="2" borderId="0" xfId="31" applyFont="1" applyFill="1" applyAlignment="1">
      <alignment horizontal="left" vertical="top"/>
    </xf>
    <xf numFmtId="0" fontId="25" fillId="0" borderId="7" xfId="31" applyFont="1" applyBorder="1" applyAlignment="1">
      <alignment vertical="center"/>
    </xf>
    <xf numFmtId="0" fontId="12" fillId="2" borderId="0" xfId="31" applyFill="1" applyAlignment="1">
      <alignment vertical="top" wrapText="1"/>
    </xf>
    <xf numFmtId="0" fontId="25" fillId="0" borderId="7" xfId="31" applyFont="1" applyBorder="1" applyAlignment="1">
      <alignment horizontal="left" vertical="center"/>
    </xf>
    <xf numFmtId="37" fontId="12" fillId="2" borderId="0" xfId="25" applyNumberFormat="1" applyFill="1" applyAlignment="1">
      <alignment horizontal="center" vertical="center"/>
    </xf>
    <xf numFmtId="0" fontId="31" fillId="2" borderId="0" xfId="25" applyFont="1" applyFill="1" applyAlignment="1">
      <alignment horizontal="left" vertical="center"/>
    </xf>
    <xf numFmtId="0" fontId="12" fillId="2" borderId="0" xfId="25" applyFill="1" applyAlignment="1">
      <alignment horizontal="left" vertical="center"/>
    </xf>
    <xf numFmtId="0" fontId="12" fillId="2" borderId="0" xfId="25" applyFill="1" applyAlignment="1">
      <alignment horizontal="center" vertical="center"/>
    </xf>
    <xf numFmtId="37" fontId="12" fillId="2" borderId="0" xfId="25" applyNumberFormat="1" applyFill="1" applyAlignment="1">
      <alignment horizontal="right" vertical="center" shrinkToFit="1"/>
    </xf>
    <xf numFmtId="37" fontId="12" fillId="2" borderId="0" xfId="25" applyNumberFormat="1" applyFill="1" applyAlignment="1">
      <alignment horizontal="right" shrinkToFit="1"/>
    </xf>
    <xf numFmtId="0" fontId="12" fillId="2" borderId="0" xfId="25" applyFill="1" applyAlignment="1">
      <alignment vertical="center"/>
    </xf>
    <xf numFmtId="0" fontId="12" fillId="2" borderId="0" xfId="25" applyFill="1"/>
    <xf numFmtId="0" fontId="25" fillId="0" borderId="0" xfId="25" applyFont="1" applyAlignment="1">
      <alignment vertical="center" wrapText="1"/>
    </xf>
    <xf numFmtId="0" fontId="25" fillId="2" borderId="0" xfId="31" applyFont="1" applyFill="1" applyAlignment="1">
      <alignment horizontal="left" vertical="center"/>
    </xf>
    <xf numFmtId="0" fontId="12" fillId="2" borderId="0" xfId="31" applyFill="1" applyAlignment="1">
      <alignment horizontal="left" vertical="center"/>
    </xf>
    <xf numFmtId="37" fontId="12" fillId="2" borderId="0" xfId="25" applyNumberFormat="1" applyFill="1" applyAlignment="1">
      <alignment horizontal="right" vertical="center"/>
    </xf>
    <xf numFmtId="0" fontId="12" fillId="2" borderId="15" xfId="30" applyFont="1" applyFill="1" applyBorder="1" applyAlignment="1">
      <alignment vertical="center" wrapText="1"/>
    </xf>
    <xf numFmtId="0" fontId="12" fillId="2" borderId="9" xfId="30" applyFont="1" applyFill="1" applyBorder="1" applyAlignment="1">
      <alignment vertical="center" wrapText="1"/>
    </xf>
    <xf numFmtId="0" fontId="25" fillId="0" borderId="7" xfId="18" applyFont="1" applyBorder="1" applyAlignment="1">
      <alignment horizontal="left" vertical="top" wrapText="1"/>
    </xf>
    <xf numFmtId="0" fontId="12" fillId="2" borderId="0" xfId="18" applyFont="1" applyFill="1" applyAlignment="1">
      <alignment horizontal="left" indent="2"/>
    </xf>
    <xf numFmtId="0" fontId="12" fillId="2" borderId="8" xfId="0" applyFont="1" applyFill="1" applyBorder="1"/>
    <xf numFmtId="0" fontId="12" fillId="2" borderId="15" xfId="0" applyFont="1" applyFill="1" applyBorder="1"/>
    <xf numFmtId="0" fontId="12" fillId="2" borderId="9" xfId="0" applyFont="1" applyFill="1" applyBorder="1"/>
    <xf numFmtId="0" fontId="12" fillId="2" borderId="20" xfId="0" applyFont="1" applyFill="1" applyBorder="1" applyAlignment="1">
      <alignment vertical="center"/>
    </xf>
    <xf numFmtId="0" fontId="12" fillId="2" borderId="8" xfId="0" applyFont="1" applyFill="1" applyBorder="1" applyAlignment="1">
      <alignment vertical="center"/>
    </xf>
    <xf numFmtId="0" fontId="12" fillId="2" borderId="9" xfId="0" applyFont="1" applyFill="1" applyBorder="1" applyAlignment="1">
      <alignment vertical="center"/>
    </xf>
    <xf numFmtId="0" fontId="25" fillId="2" borderId="8" xfId="0" applyFont="1" applyFill="1" applyBorder="1" applyAlignment="1">
      <alignment vertical="center"/>
    </xf>
    <xf numFmtId="0" fontId="25" fillId="2" borderId="15" xfId="0" applyFont="1" applyFill="1" applyBorder="1" applyAlignment="1">
      <alignment vertical="center"/>
    </xf>
    <xf numFmtId="0" fontId="29" fillId="2" borderId="0" xfId="18" applyFont="1" applyFill="1" applyAlignment="1">
      <alignment horizontal="left" vertical="center"/>
    </xf>
    <xf numFmtId="0" fontId="25" fillId="2" borderId="0" xfId="18" applyFont="1" applyFill="1" applyAlignment="1">
      <alignment horizontal="left" vertical="center"/>
    </xf>
    <xf numFmtId="0" fontId="25" fillId="2" borderId="0" xfId="0" applyFont="1" applyFill="1" applyAlignment="1">
      <alignment vertical="center"/>
    </xf>
    <xf numFmtId="0" fontId="12" fillId="2" borderId="0" xfId="30" applyFont="1" applyFill="1">
      <alignment vertical="center"/>
    </xf>
    <xf numFmtId="178" fontId="12" fillId="2" borderId="0" xfId="30" applyNumberFormat="1" applyFont="1" applyFill="1">
      <alignment vertical="center"/>
    </xf>
    <xf numFmtId="0" fontId="25" fillId="2" borderId="0" xfId="30" applyFont="1" applyFill="1">
      <alignment vertical="center"/>
    </xf>
    <xf numFmtId="0" fontId="12" fillId="2" borderId="0" xfId="31" applyFill="1" applyAlignment="1">
      <alignment vertical="center"/>
    </xf>
    <xf numFmtId="0" fontId="12" fillId="2" borderId="10" xfId="30" applyFont="1" applyFill="1" applyBorder="1">
      <alignment vertical="center"/>
    </xf>
    <xf numFmtId="0" fontId="12" fillId="2" borderId="17" xfId="30" applyFont="1" applyFill="1" applyBorder="1">
      <alignment vertical="center"/>
    </xf>
    <xf numFmtId="0" fontId="12" fillId="0" borderId="0" xfId="31" applyAlignment="1">
      <alignment horizontal="left" vertical="center" wrapText="1"/>
    </xf>
    <xf numFmtId="0" fontId="12" fillId="2" borderId="0" xfId="0" applyFont="1" applyFill="1" applyAlignment="1">
      <alignment horizontal="justify" vertical="center" wrapText="1"/>
    </xf>
    <xf numFmtId="0" fontId="12" fillId="2" borderId="0" xfId="18" quotePrefix="1" applyFont="1" applyFill="1">
      <alignment vertical="center"/>
    </xf>
    <xf numFmtId="0" fontId="12" fillId="2" borderId="0" xfId="18" quotePrefix="1" applyFont="1" applyFill="1" applyAlignment="1">
      <alignment vertical="center" wrapText="1"/>
    </xf>
    <xf numFmtId="168" fontId="12" fillId="5" borderId="7" xfId="0" applyNumberFormat="1" applyFont="1" applyFill="1" applyBorder="1" applyAlignment="1">
      <alignment horizontal="left"/>
    </xf>
    <xf numFmtId="0" fontId="12" fillId="5" borderId="0" xfId="18" applyFont="1" applyFill="1">
      <alignment vertical="center"/>
    </xf>
    <xf numFmtId="0" fontId="25" fillId="0" borderId="0" xfId="0" applyFont="1" applyAlignment="1">
      <alignment vertical="center"/>
    </xf>
    <xf numFmtId="0" fontId="12" fillId="0" borderId="6" xfId="0" applyFont="1" applyBorder="1" applyAlignment="1">
      <alignment vertical="center"/>
    </xf>
    <xf numFmtId="49" fontId="12" fillId="0" borderId="7" xfId="19" applyNumberFormat="1" applyFont="1" applyBorder="1" applyAlignment="1">
      <alignment vertical="center" wrapText="1"/>
    </xf>
    <xf numFmtId="0" fontId="12" fillId="6" borderId="7" xfId="14" applyNumberFormat="1" applyFont="1" applyFill="1" applyBorder="1" applyAlignment="1">
      <alignment horizontal="left" vertical="center" wrapText="1"/>
      <protection locked="0"/>
    </xf>
    <xf numFmtId="37" fontId="25" fillId="7" borderId="7" xfId="0" quotePrefix="1" applyNumberFormat="1" applyFont="1" applyFill="1" applyBorder="1" applyAlignment="1">
      <alignment horizontal="left"/>
    </xf>
    <xf numFmtId="0" fontId="12" fillId="0" borderId="0" xfId="32" applyFont="1" applyAlignment="1">
      <alignment vertical="top" wrapText="1"/>
    </xf>
    <xf numFmtId="0" fontId="12" fillId="0" borderId="0" xfId="32" applyFont="1" applyAlignment="1">
      <alignment vertical="center" wrapText="1"/>
    </xf>
    <xf numFmtId="0" fontId="12" fillId="0" borderId="0" xfId="32" applyFont="1" applyAlignment="1">
      <alignment horizontal="right" vertical="center" wrapText="1"/>
    </xf>
    <xf numFmtId="0" fontId="12" fillId="0" borderId="7" xfId="32" applyFont="1" applyBorder="1" applyAlignment="1">
      <alignment vertical="center" wrapText="1"/>
    </xf>
    <xf numFmtId="0" fontId="12" fillId="0" borderId="0" xfId="32" applyFont="1" applyAlignment="1">
      <alignment horizontal="justify" vertical="top" wrapText="1"/>
    </xf>
    <xf numFmtId="0" fontId="12" fillId="5" borderId="0" xfId="0" applyFont="1" applyFill="1"/>
    <xf numFmtId="0" fontId="25" fillId="0" borderId="14" xfId="32" applyFont="1" applyBorder="1" applyAlignment="1">
      <alignment vertical="center" wrapText="1"/>
    </xf>
    <xf numFmtId="0" fontId="12" fillId="0" borderId="13" xfId="32" applyFont="1" applyBorder="1" applyAlignment="1">
      <alignment vertical="center" wrapText="1"/>
    </xf>
    <xf numFmtId="0" fontId="12" fillId="0" borderId="18" xfId="32" applyFont="1" applyBorder="1" applyAlignment="1">
      <alignment vertical="center" wrapText="1"/>
    </xf>
    <xf numFmtId="0" fontId="12" fillId="0" borderId="14" xfId="32" applyFont="1" applyBorder="1" applyAlignment="1">
      <alignment vertical="center" wrapText="1"/>
    </xf>
    <xf numFmtId="0" fontId="12" fillId="0" borderId="16" xfId="32" applyFont="1" applyBorder="1" applyAlignment="1">
      <alignment vertical="center" wrapText="1"/>
    </xf>
    <xf numFmtId="0" fontId="12" fillId="0" borderId="11" xfId="32" quotePrefix="1" applyFont="1" applyBorder="1" applyAlignment="1">
      <alignment vertical="center" wrapText="1"/>
    </xf>
    <xf numFmtId="0" fontId="12" fillId="0" borderId="20" xfId="32" quotePrefix="1" applyFont="1" applyBorder="1" applyAlignment="1">
      <alignment vertical="center" wrapText="1"/>
    </xf>
    <xf numFmtId="0" fontId="12" fillId="0" borderId="11" xfId="32" applyFont="1" applyBorder="1" applyAlignment="1">
      <alignment vertical="center" wrapText="1"/>
    </xf>
    <xf numFmtId="169" fontId="12" fillId="0" borderId="24" xfId="32" applyNumberFormat="1" applyFont="1" applyBorder="1" applyAlignment="1">
      <alignment horizontal="right" vertical="center" wrapText="1"/>
    </xf>
    <xf numFmtId="169" fontId="12" fillId="0" borderId="25" xfId="32" applyNumberFormat="1" applyFont="1" applyBorder="1" applyAlignment="1">
      <alignment horizontal="right" vertical="center" wrapText="1"/>
    </xf>
    <xf numFmtId="0" fontId="18" fillId="0" borderId="0" xfId="33" applyAlignment="1">
      <alignment wrapText="1"/>
    </xf>
    <xf numFmtId="0" fontId="6" fillId="3" borderId="7" xfId="0" applyFont="1" applyFill="1" applyBorder="1" applyAlignment="1">
      <alignment horizontal="center" vertical="center" wrapText="1"/>
    </xf>
    <xf numFmtId="0" fontId="15" fillId="3" borderId="7" xfId="0" applyFont="1" applyFill="1" applyBorder="1" applyAlignment="1">
      <alignment horizontal="center" vertical="center" wrapText="1"/>
    </xf>
    <xf numFmtId="0" fontId="18" fillId="0" borderId="7" xfId="33" applyBorder="1" applyAlignment="1">
      <alignment wrapText="1"/>
    </xf>
    <xf numFmtId="0" fontId="12" fillId="7" borderId="7" xfId="0" applyFont="1" applyFill="1" applyBorder="1"/>
    <xf numFmtId="37" fontId="25" fillId="7" borderId="7" xfId="0" quotePrefix="1" applyNumberFormat="1" applyFont="1" applyFill="1" applyBorder="1"/>
    <xf numFmtId="0" fontId="12" fillId="9" borderId="7" xfId="0" applyFont="1" applyFill="1" applyBorder="1"/>
    <xf numFmtId="0" fontId="12" fillId="0" borderId="10" xfId="32" applyFont="1" applyBorder="1" applyAlignment="1">
      <alignment vertical="center" wrapText="1"/>
    </xf>
    <xf numFmtId="0" fontId="12" fillId="0" borderId="17" xfId="32" applyFont="1" applyBorder="1" applyAlignment="1">
      <alignment vertical="center" wrapText="1"/>
    </xf>
    <xf numFmtId="0" fontId="12" fillId="0" borderId="19" xfId="32" applyFont="1" applyBorder="1" applyAlignment="1">
      <alignment vertical="center" wrapText="1"/>
    </xf>
    <xf numFmtId="0" fontId="12" fillId="0" borderId="20" xfId="32" applyFont="1" applyBorder="1" applyAlignment="1">
      <alignment vertical="center" wrapText="1"/>
    </xf>
    <xf numFmtId="0" fontId="12" fillId="0" borderId="6" xfId="32" applyFont="1" applyBorder="1" applyAlignment="1">
      <alignment vertical="center" wrapText="1"/>
    </xf>
    <xf numFmtId="0" fontId="12" fillId="0" borderId="12" xfId="32" applyFont="1" applyBorder="1" applyAlignment="1">
      <alignment vertical="center" wrapText="1"/>
    </xf>
    <xf numFmtId="0" fontId="12" fillId="0" borderId="0" xfId="32" applyFont="1" applyAlignment="1">
      <alignment horizontal="justify" vertical="center" wrapText="1"/>
    </xf>
    <xf numFmtId="0" fontId="12" fillId="7" borderId="7" xfId="32" applyFont="1" applyFill="1" applyBorder="1" applyAlignment="1">
      <alignment horizontal="right" vertical="center" wrapText="1"/>
    </xf>
    <xf numFmtId="0" fontId="12" fillId="0" borderId="7" xfId="32" applyFont="1" applyBorder="1" applyAlignment="1">
      <alignment horizontal="justify" vertical="center" wrapText="1"/>
    </xf>
    <xf numFmtId="0" fontId="12" fillId="0" borderId="12" xfId="32" quotePrefix="1" applyFont="1" applyBorder="1" applyAlignment="1">
      <alignment vertical="center" wrapText="1"/>
    </xf>
    <xf numFmtId="0" fontId="22" fillId="0" borderId="0" xfId="32" applyFont="1" applyAlignment="1">
      <alignment vertical="center" wrapText="1"/>
    </xf>
    <xf numFmtId="0" fontId="12" fillId="7" borderId="7" xfId="34" applyFont="1" applyFill="1" applyBorder="1" applyAlignment="1">
      <alignment horizontal="center"/>
    </xf>
    <xf numFmtId="0" fontId="12" fillId="0" borderId="0" xfId="22" applyFont="1">
      <alignment vertical="center"/>
    </xf>
    <xf numFmtId="0" fontId="12" fillId="0" borderId="0" xfId="35" applyFont="1" applyAlignment="1">
      <alignment vertical="center"/>
    </xf>
    <xf numFmtId="0" fontId="26" fillId="2" borderId="0" xfId="0" applyFont="1" applyFill="1" applyAlignment="1">
      <alignment vertical="center"/>
    </xf>
    <xf numFmtId="0" fontId="0" fillId="2" borderId="0" xfId="0" applyFill="1" applyAlignment="1">
      <alignment wrapText="1"/>
    </xf>
    <xf numFmtId="0" fontId="0" fillId="2" borderId="0" xfId="0" applyFill="1" applyAlignment="1">
      <alignment horizontal="center" vertical="center" wrapText="1"/>
    </xf>
    <xf numFmtId="0" fontId="3" fillId="2" borderId="0" xfId="0" applyFont="1" applyFill="1" applyAlignment="1">
      <alignment horizontal="center" vertical="center" wrapText="1"/>
    </xf>
    <xf numFmtId="0" fontId="3" fillId="2" borderId="0" xfId="0" applyFont="1" applyFill="1" applyAlignment="1">
      <alignment wrapText="1"/>
    </xf>
    <xf numFmtId="0" fontId="38" fillId="2" borderId="0" xfId="0" applyFont="1" applyFill="1" applyAlignment="1">
      <alignment horizontal="center" vertical="center" wrapText="1"/>
    </xf>
    <xf numFmtId="0" fontId="39" fillId="2" borderId="0" xfId="0" applyFont="1" applyFill="1" applyAlignment="1">
      <alignment wrapText="1"/>
    </xf>
    <xf numFmtId="0" fontId="39" fillId="2" borderId="6" xfId="0" applyFont="1" applyFill="1" applyBorder="1" applyAlignment="1">
      <alignment horizontal="center" vertical="center" wrapText="1"/>
    </xf>
    <xf numFmtId="0" fontId="40" fillId="2" borderId="6" xfId="0" applyFont="1" applyFill="1" applyBorder="1" applyAlignment="1">
      <alignment horizontal="center" vertical="center" wrapText="1"/>
    </xf>
    <xf numFmtId="0" fontId="39" fillId="2" borderId="6" xfId="0" applyFont="1" applyFill="1" applyBorder="1" applyAlignment="1">
      <alignment wrapText="1"/>
    </xf>
    <xf numFmtId="0" fontId="15" fillId="3" borderId="15" xfId="0" applyFont="1" applyFill="1" applyBorder="1" applyAlignment="1">
      <alignment horizontal="center" vertical="center" wrapText="1"/>
    </xf>
    <xf numFmtId="49" fontId="0" fillId="0" borderId="7" xfId="0" applyNumberFormat="1" applyBorder="1" applyAlignment="1">
      <alignment horizontal="center" vertical="center" wrapText="1"/>
    </xf>
    <xf numFmtId="0" fontId="12" fillId="2" borderId="0" xfId="0" applyFont="1" applyFill="1" applyAlignment="1">
      <alignment horizontal="left" vertical="center"/>
    </xf>
    <xf numFmtId="0" fontId="12" fillId="22" borderId="7" xfId="0" applyFont="1" applyFill="1" applyBorder="1" applyAlignment="1">
      <alignment vertical="center"/>
    </xf>
    <xf numFmtId="14" fontId="12" fillId="22" borderId="7" xfId="0" applyNumberFormat="1" applyFont="1" applyFill="1" applyBorder="1" applyAlignment="1">
      <alignment vertical="center"/>
    </xf>
    <xf numFmtId="0" fontId="12" fillId="2" borderId="0" xfId="19" applyFont="1" applyFill="1" applyAlignment="1">
      <alignment horizontal="left" vertical="center" readingOrder="1"/>
    </xf>
    <xf numFmtId="0" fontId="12" fillId="2" borderId="0" xfId="9" applyFont="1" applyFill="1"/>
    <xf numFmtId="0" fontId="25" fillId="0" borderId="7" xfId="18" applyFont="1" applyBorder="1" applyAlignment="1">
      <alignment horizontal="left" vertical="center"/>
    </xf>
    <xf numFmtId="0" fontId="12" fillId="2" borderId="7" xfId="19" applyFont="1" applyFill="1" applyBorder="1" applyAlignment="1">
      <alignment horizontal="center" vertical="center"/>
    </xf>
    <xf numFmtId="0" fontId="25" fillId="2" borderId="7" xfId="19" applyFont="1" applyFill="1" applyBorder="1" applyAlignment="1">
      <alignment horizontal="left" vertical="center" wrapText="1" readingOrder="1"/>
    </xf>
    <xf numFmtId="0" fontId="25" fillId="2" borderId="7" xfId="19" applyFont="1" applyFill="1" applyBorder="1" applyAlignment="1">
      <alignment horizontal="center" vertical="center" wrapText="1" readingOrder="1"/>
    </xf>
    <xf numFmtId="0" fontId="12" fillId="2" borderId="7" xfId="19" applyFont="1" applyFill="1" applyBorder="1" applyAlignment="1">
      <alignment horizontal="left" vertical="center" wrapText="1" readingOrder="1"/>
    </xf>
    <xf numFmtId="0" fontId="12" fillId="0" borderId="7" xfId="19" applyFont="1" applyBorder="1" applyAlignment="1">
      <alignment horizontal="left" vertical="center" wrapText="1" readingOrder="1"/>
    </xf>
    <xf numFmtId="0" fontId="12" fillId="2" borderId="0" xfId="3" applyFont="1" applyFill="1" applyAlignment="1">
      <alignment horizontal="left" vertical="center" wrapText="1"/>
    </xf>
    <xf numFmtId="0" fontId="25" fillId="2" borderId="7" xfId="3" applyFont="1" applyFill="1" applyBorder="1" applyAlignment="1">
      <alignment horizontal="center" vertical="center"/>
    </xf>
    <xf numFmtId="0" fontId="12" fillId="0" borderId="9"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14" xfId="0" applyFont="1" applyBorder="1" applyAlignment="1">
      <alignment vertical="center"/>
    </xf>
    <xf numFmtId="0" fontId="12" fillId="0" borderId="8" xfId="0" applyFont="1" applyBorder="1" applyAlignment="1">
      <alignment horizontal="center" vertical="center" wrapText="1"/>
    </xf>
    <xf numFmtId="0" fontId="25" fillId="0" borderId="7" xfId="0" applyFont="1" applyBorder="1" applyAlignment="1">
      <alignment vertical="center" wrapText="1"/>
    </xf>
    <xf numFmtId="0" fontId="25" fillId="0" borderId="8" xfId="0" applyFont="1" applyBorder="1" applyAlignment="1">
      <alignment vertical="center" wrapText="1"/>
    </xf>
    <xf numFmtId="0" fontId="25" fillId="0" borderId="7" xfId="0" applyFont="1" applyBorder="1" applyAlignment="1">
      <alignment horizontal="left" vertical="center" wrapText="1"/>
    </xf>
    <xf numFmtId="0" fontId="12" fillId="0" borderId="7" xfId="0" applyFont="1" applyBorder="1" applyAlignment="1">
      <alignment horizontal="center" vertical="center"/>
    </xf>
    <xf numFmtId="0" fontId="12" fillId="5" borderId="0" xfId="0" applyFont="1" applyFill="1" applyAlignment="1">
      <alignment horizontal="center"/>
    </xf>
    <xf numFmtId="0" fontId="12" fillId="0" borderId="0" xfId="0" applyFont="1" applyAlignment="1">
      <alignment horizontal="left"/>
    </xf>
    <xf numFmtId="0" fontId="22" fillId="0" borderId="7" xfId="0" applyFont="1" applyBorder="1" applyAlignment="1">
      <alignment horizontal="center" vertical="top" wrapText="1"/>
    </xf>
    <xf numFmtId="0" fontId="22" fillId="0" borderId="7" xfId="0" applyFont="1" applyBorder="1" applyAlignment="1">
      <alignment horizontal="center" vertical="center" wrapText="1"/>
    </xf>
    <xf numFmtId="180" fontId="12" fillId="23" borderId="7" xfId="39" applyNumberFormat="1" applyFont="1" applyBorder="1" applyAlignment="1">
      <alignment vertical="center" wrapText="1"/>
      <protection locked="0"/>
    </xf>
    <xf numFmtId="0" fontId="12" fillId="0" borderId="0" xfId="0" applyFont="1" applyAlignment="1">
      <alignment wrapText="1"/>
    </xf>
    <xf numFmtId="0" fontId="25" fillId="0" borderId="8" xfId="0" applyFont="1" applyBorder="1" applyAlignment="1">
      <alignment horizontal="left" vertical="center" wrapText="1"/>
    </xf>
    <xf numFmtId="0" fontId="25" fillId="0" borderId="11" xfId="0" applyFont="1" applyBorder="1" applyAlignment="1">
      <alignment horizontal="left" vertical="center" wrapText="1"/>
    </xf>
    <xf numFmtId="0" fontId="25" fillId="0" borderId="9" xfId="0" applyFont="1" applyBorder="1" applyAlignment="1">
      <alignment horizontal="left" vertical="center" wrapText="1"/>
    </xf>
    <xf numFmtId="0" fontId="25" fillId="13" borderId="0" xfId="0" applyFont="1" applyFill="1"/>
    <xf numFmtId="0" fontId="12" fillId="5" borderId="7" xfId="0" applyFont="1" applyFill="1" applyBorder="1"/>
    <xf numFmtId="0" fontId="29" fillId="20" borderId="0" xfId="0" applyFont="1" applyFill="1" applyAlignment="1">
      <alignment vertical="center"/>
    </xf>
    <xf numFmtId="0" fontId="35" fillId="0" borderId="7" xfId="0" applyFont="1" applyBorder="1" applyAlignment="1">
      <alignment horizontal="center" vertical="center" wrapText="1"/>
    </xf>
    <xf numFmtId="169" fontId="12" fillId="8" borderId="7" xfId="40" applyNumberFormat="1" applyFont="1" applyFill="1" applyBorder="1" applyAlignment="1">
      <alignment vertical="center" wrapText="1"/>
      <protection locked="0"/>
    </xf>
    <xf numFmtId="170" fontId="12" fillId="6" borderId="7" xfId="40" applyNumberFormat="1" applyFont="1" applyFill="1" applyBorder="1" applyAlignment="1">
      <alignment horizontal="right" vertical="center" wrapText="1"/>
      <protection locked="0"/>
    </xf>
    <xf numFmtId="0" fontId="26" fillId="0" borderId="7" xfId="0" applyFont="1" applyBorder="1" applyAlignment="1">
      <alignment horizontal="center" vertical="center" wrapText="1"/>
    </xf>
    <xf numFmtId="0" fontId="12" fillId="0" borderId="7" xfId="0" applyFont="1" applyBorder="1" applyAlignment="1">
      <alignment horizontal="left" vertical="center" wrapText="1"/>
    </xf>
    <xf numFmtId="169" fontId="12" fillId="0" borderId="0" xfId="0" applyNumberFormat="1" applyFont="1"/>
    <xf numFmtId="0" fontId="12" fillId="13" borderId="0" xfId="0" applyFont="1" applyFill="1" applyAlignment="1">
      <alignment horizontal="center" vertical="center"/>
    </xf>
    <xf numFmtId="0" fontId="12" fillId="13" borderId="0" xfId="0" applyFont="1" applyFill="1" applyAlignment="1">
      <alignment horizontal="center" vertical="center" wrapText="1"/>
    </xf>
    <xf numFmtId="0" fontId="43" fillId="0" borderId="0" xfId="0" applyFont="1" applyAlignment="1">
      <alignment horizontal="center" vertical="center"/>
    </xf>
    <xf numFmtId="0" fontId="25" fillId="20" borderId="0" xfId="0" applyFont="1" applyFill="1"/>
    <xf numFmtId="0" fontId="12" fillId="0" borderId="8" xfId="0" applyFont="1" applyBorder="1" applyAlignment="1">
      <alignment horizontal="center" vertical="center"/>
    </xf>
    <xf numFmtId="0" fontId="12" fillId="0" borderId="14" xfId="0" applyFont="1" applyBorder="1" applyAlignment="1">
      <alignment horizontal="center" vertical="center"/>
    </xf>
    <xf numFmtId="0" fontId="25" fillId="0" borderId="7" xfId="0" applyFont="1" applyBorder="1" applyAlignment="1">
      <alignment horizontal="left" vertical="center" wrapText="1" indent="2"/>
    </xf>
    <xf numFmtId="0" fontId="12" fillId="24" borderId="7" xfId="0" applyFont="1" applyFill="1" applyBorder="1" applyAlignment="1">
      <alignment horizontal="center" vertical="center"/>
    </xf>
    <xf numFmtId="0" fontId="25" fillId="0" borderId="0" xfId="0" applyFont="1" applyAlignment="1">
      <alignment vertical="center" wrapText="1"/>
    </xf>
    <xf numFmtId="0" fontId="22" fillId="0" borderId="0" xfId="0" applyFont="1" applyAlignment="1">
      <alignment horizontal="center" vertical="center" wrapText="1"/>
    </xf>
    <xf numFmtId="0" fontId="25" fillId="12" borderId="7" xfId="0" applyFont="1" applyFill="1" applyBorder="1" applyAlignment="1">
      <alignment vertical="center" wrapText="1"/>
    </xf>
    <xf numFmtId="0" fontId="25" fillId="12" borderId="7" xfId="0" applyFont="1" applyFill="1" applyBorder="1" applyAlignment="1">
      <alignment horizontal="left" vertical="center" wrapText="1" indent="2"/>
    </xf>
    <xf numFmtId="0" fontId="25" fillId="0" borderId="7" xfId="0" applyFont="1" applyBorder="1" applyAlignment="1">
      <alignment wrapText="1"/>
    </xf>
    <xf numFmtId="0" fontId="12" fillId="7" borderId="7" xfId="34" applyFont="1" applyFill="1" applyBorder="1" applyAlignment="1">
      <alignment horizontal="center" vertical="center"/>
    </xf>
    <xf numFmtId="0" fontId="22" fillId="0" borderId="8" xfId="0" applyFont="1" applyBorder="1"/>
    <xf numFmtId="0" fontId="22" fillId="0" borderId="7" xfId="0" applyFont="1" applyBorder="1" applyAlignment="1">
      <alignment horizontal="center" vertical="center"/>
    </xf>
    <xf numFmtId="0" fontId="22" fillId="0" borderId="0" xfId="0" applyFont="1" applyAlignment="1">
      <alignment horizontal="center" vertical="center"/>
    </xf>
    <xf numFmtId="0" fontId="25" fillId="0" borderId="7" xfId="0" applyFont="1" applyBorder="1" applyAlignment="1">
      <alignment horizontal="left" vertical="center" wrapText="1" indent="4"/>
    </xf>
    <xf numFmtId="38" fontId="22" fillId="7" borderId="7" xfId="0" applyNumberFormat="1" applyFont="1" applyFill="1" applyBorder="1" applyAlignment="1">
      <alignment horizontal="center" vertical="center"/>
    </xf>
    <xf numFmtId="0" fontId="12" fillId="0" borderId="29" xfId="0" applyFont="1" applyBorder="1"/>
    <xf numFmtId="0" fontId="25" fillId="0" borderId="30" xfId="0" applyFont="1" applyBorder="1" applyAlignment="1">
      <alignment vertical="center" wrapText="1"/>
    </xf>
    <xf numFmtId="0" fontId="25" fillId="27" borderId="7" xfId="0" applyFont="1" applyFill="1" applyBorder="1" applyAlignment="1">
      <alignment vertical="center" wrapText="1"/>
    </xf>
    <xf numFmtId="0" fontId="12" fillId="7" borderId="30" xfId="34" applyFont="1" applyFill="1" applyBorder="1" applyAlignment="1">
      <alignment horizontal="center" vertical="center"/>
    </xf>
    <xf numFmtId="0" fontId="25" fillId="27" borderId="7" xfId="0" applyFont="1" applyFill="1" applyBorder="1" applyAlignment="1">
      <alignment horizontal="left" vertical="center" wrapText="1" indent="4"/>
    </xf>
    <xf numFmtId="0" fontId="25" fillId="27" borderId="31" xfId="0" applyFont="1" applyFill="1" applyBorder="1" applyAlignment="1">
      <alignment vertical="center" wrapText="1"/>
    </xf>
    <xf numFmtId="0" fontId="25" fillId="27" borderId="31" xfId="0" applyFont="1" applyFill="1" applyBorder="1" applyAlignment="1">
      <alignment horizontal="left" vertical="center" wrapText="1" indent="4"/>
    </xf>
    <xf numFmtId="0" fontId="25" fillId="27" borderId="32" xfId="0" applyFont="1" applyFill="1" applyBorder="1" applyAlignment="1">
      <alignment horizontal="left" vertical="center" wrapText="1" indent="4"/>
    </xf>
    <xf numFmtId="0" fontId="12" fillId="7" borderId="33" xfId="34" applyFont="1" applyFill="1" applyBorder="1" applyAlignment="1">
      <alignment horizontal="center" vertical="center"/>
    </xf>
    <xf numFmtId="0" fontId="12" fillId="7" borderId="34" xfId="34" applyFont="1" applyFill="1" applyBorder="1" applyAlignment="1">
      <alignment horizontal="center" vertical="center"/>
    </xf>
    <xf numFmtId="0" fontId="25" fillId="29" borderId="7" xfId="0" applyFont="1" applyFill="1" applyBorder="1" applyAlignment="1">
      <alignment vertical="center" wrapText="1"/>
    </xf>
    <xf numFmtId="0" fontId="25" fillId="29" borderId="7" xfId="0" applyFont="1" applyFill="1" applyBorder="1" applyAlignment="1">
      <alignment horizontal="left" vertical="center" wrapText="1" indent="4"/>
    </xf>
    <xf numFmtId="0" fontId="25" fillId="29" borderId="31" xfId="0" applyFont="1" applyFill="1" applyBorder="1" applyAlignment="1">
      <alignment vertical="center" wrapText="1"/>
    </xf>
    <xf numFmtId="0" fontId="25" fillId="29" borderId="31" xfId="0" applyFont="1" applyFill="1" applyBorder="1" applyAlignment="1">
      <alignment horizontal="left" vertical="center" wrapText="1" indent="4"/>
    </xf>
    <xf numFmtId="0" fontId="25" fillId="29" borderId="32" xfId="0" applyFont="1" applyFill="1" applyBorder="1" applyAlignment="1">
      <alignment horizontal="left" vertical="center" wrapText="1" indent="4"/>
    </xf>
    <xf numFmtId="0" fontId="12" fillId="0" borderId="38" xfId="0" applyFont="1" applyBorder="1"/>
    <xf numFmtId="0" fontId="25" fillId="0" borderId="16" xfId="0" applyFont="1" applyBorder="1" applyAlignment="1">
      <alignment vertical="center" wrapText="1"/>
    </xf>
    <xf numFmtId="0" fontId="25" fillId="0" borderId="7" xfId="0" applyFont="1" applyBorder="1"/>
    <xf numFmtId="0" fontId="22" fillId="0" borderId="7" xfId="0" applyFont="1" applyBorder="1"/>
    <xf numFmtId="0" fontId="12" fillId="0" borderId="0" xfId="3" applyFont="1" applyAlignment="1">
      <alignment horizontal="center" vertical="center"/>
    </xf>
    <xf numFmtId="0" fontId="12" fillId="0" borderId="0" xfId="0" applyFont="1" applyAlignment="1">
      <alignment horizontal="left" vertical="top"/>
    </xf>
    <xf numFmtId="0" fontId="12" fillId="0" borderId="0" xfId="3" applyFont="1" applyAlignment="1">
      <alignment horizontal="justify" vertical="top" wrapText="1"/>
    </xf>
    <xf numFmtId="0" fontId="12" fillId="0" borderId="0" xfId="3" applyFont="1" applyAlignment="1">
      <alignment vertical="top" wrapText="1"/>
    </xf>
    <xf numFmtId="0" fontId="31" fillId="0" borderId="0" xfId="3" applyFont="1" applyAlignment="1">
      <alignment horizontal="left" vertical="center"/>
    </xf>
    <xf numFmtId="0" fontId="12" fillId="0" borderId="0" xfId="3" applyFont="1" applyAlignment="1">
      <alignment horizontal="left" vertical="center"/>
    </xf>
    <xf numFmtId="0" fontId="12" fillId="0" borderId="0" xfId="3" applyFont="1" applyAlignment="1">
      <alignment horizontal="right" vertical="center"/>
    </xf>
    <xf numFmtId="0" fontId="12" fillId="0" borderId="0" xfId="3" applyFont="1" applyAlignment="1">
      <alignment horizontal="center" vertical="center" wrapText="1"/>
    </xf>
    <xf numFmtId="0" fontId="25" fillId="0" borderId="7" xfId="3" applyFont="1" applyBorder="1" applyAlignment="1">
      <alignment horizontal="center" vertical="center" wrapText="1"/>
    </xf>
    <xf numFmtId="0" fontId="47" fillId="0" borderId="0" xfId="3" applyFont="1">
      <alignment vertical="center"/>
    </xf>
    <xf numFmtId="0" fontId="12" fillId="0" borderId="7" xfId="3" applyFont="1" applyBorder="1" applyAlignment="1">
      <alignment horizontal="left" vertical="center" wrapText="1"/>
    </xf>
    <xf numFmtId="0" fontId="12" fillId="0" borderId="7" xfId="3" applyFont="1" applyBorder="1" applyAlignment="1">
      <alignment horizontal="center" vertical="center" wrapText="1"/>
    </xf>
    <xf numFmtId="0" fontId="12" fillId="0" borderId="7" xfId="3" applyFont="1" applyBorder="1" applyAlignment="1">
      <alignment vertical="center" wrapText="1"/>
    </xf>
    <xf numFmtId="0" fontId="26" fillId="0" borderId="7" xfId="3" applyFont="1" applyBorder="1" applyAlignment="1">
      <alignment vertical="center" wrapText="1"/>
    </xf>
    <xf numFmtId="0" fontId="25" fillId="0" borderId="7" xfId="3" applyFont="1" applyBorder="1" applyAlignment="1">
      <alignment vertical="center" wrapText="1"/>
    </xf>
    <xf numFmtId="0" fontId="12" fillId="0" borderId="0" xfId="3" applyFont="1" applyAlignment="1">
      <alignment horizontal="right" vertical="top" wrapText="1"/>
    </xf>
    <xf numFmtId="0" fontId="12" fillId="0" borderId="0" xfId="3" applyFont="1" applyAlignment="1">
      <alignment horizontal="left" vertical="top" wrapText="1"/>
    </xf>
    <xf numFmtId="0" fontId="12" fillId="30" borderId="7" xfId="3" applyFont="1" applyFill="1" applyBorder="1">
      <alignment vertical="center"/>
    </xf>
    <xf numFmtId="0" fontId="12" fillId="0" borderId="0" xfId="3" applyFont="1" applyAlignment="1">
      <alignment vertical="center" wrapText="1"/>
    </xf>
    <xf numFmtId="0" fontId="12" fillId="0" borderId="0" xfId="3" applyFont="1" applyAlignment="1">
      <alignment horizontal="right" vertical="center" wrapText="1"/>
    </xf>
    <xf numFmtId="0" fontId="25" fillId="2" borderId="7" xfId="41" applyFont="1" applyFill="1" applyBorder="1" applyAlignment="1">
      <alignment horizontal="center" vertical="center" wrapText="1"/>
    </xf>
    <xf numFmtId="0" fontId="12" fillId="0" borderId="7" xfId="41" applyFont="1" applyBorder="1" applyAlignment="1">
      <alignment vertical="center"/>
    </xf>
    <xf numFmtId="0" fontId="25" fillId="0" borderId="7" xfId="41" applyFont="1" applyBorder="1" applyAlignment="1">
      <alignment horizontal="left" vertical="center"/>
    </xf>
    <xf numFmtId="9" fontId="25" fillId="7" borderId="7" xfId="41" applyNumberFormat="1" applyFont="1" applyFill="1" applyBorder="1" applyAlignment="1">
      <alignment vertical="center"/>
    </xf>
    <xf numFmtId="0" fontId="25" fillId="31" borderId="7" xfId="41" applyFont="1" applyFill="1" applyBorder="1" applyAlignment="1">
      <alignment vertical="center"/>
    </xf>
    <xf numFmtId="0" fontId="22" fillId="13" borderId="0" xfId="0" applyFont="1" applyFill="1"/>
    <xf numFmtId="0" fontId="22" fillId="0" borderId="7" xfId="0" applyFont="1" applyBorder="1" applyAlignment="1">
      <alignment vertical="top"/>
    </xf>
    <xf numFmtId="0" fontId="22" fillId="7" borderId="7" xfId="0" applyFont="1" applyFill="1" applyBorder="1" applyAlignment="1">
      <alignment horizontal="left" vertical="top"/>
    </xf>
    <xf numFmtId="168" fontId="22" fillId="7" borderId="7" xfId="0" applyNumberFormat="1" applyFont="1" applyFill="1" applyBorder="1" applyAlignment="1">
      <alignment horizontal="left" vertical="top"/>
    </xf>
    <xf numFmtId="0" fontId="22" fillId="5" borderId="7" xfId="0" applyFont="1" applyFill="1" applyBorder="1" applyAlignment="1">
      <alignment horizontal="left" vertical="top"/>
    </xf>
    <xf numFmtId="0" fontId="12" fillId="0" borderId="41" xfId="0" applyFont="1" applyBorder="1" applyAlignment="1">
      <alignment horizontal="center" vertical="center" wrapText="1"/>
    </xf>
    <xf numFmtId="0" fontId="22" fillId="0" borderId="42" xfId="0" applyFont="1" applyBorder="1" applyAlignment="1">
      <alignment horizontal="center" vertical="center" wrapText="1"/>
    </xf>
    <xf numFmtId="0" fontId="12" fillId="0" borderId="42" xfId="0" applyFont="1" applyBorder="1" applyAlignment="1">
      <alignment horizontal="center" vertical="center" wrapText="1"/>
    </xf>
    <xf numFmtId="0" fontId="48" fillId="5" borderId="0" xfId="0" applyFont="1" applyFill="1"/>
    <xf numFmtId="0" fontId="22" fillId="12" borderId="44" xfId="0" applyFont="1" applyFill="1" applyBorder="1" applyAlignment="1">
      <alignment horizontal="center" vertical="center" wrapText="1"/>
    </xf>
    <xf numFmtId="0" fontId="25" fillId="0" borderId="47" xfId="0" applyFont="1" applyBorder="1" applyAlignment="1">
      <alignment horizontal="centerContinuous" vertical="center"/>
    </xf>
    <xf numFmtId="0" fontId="25" fillId="0" borderId="48" xfId="0" applyFont="1" applyBorder="1" applyAlignment="1">
      <alignment horizontal="centerContinuous" vertical="center"/>
    </xf>
    <xf numFmtId="0" fontId="25" fillId="0" borderId="47" xfId="0" applyFont="1" applyBorder="1" applyAlignment="1">
      <alignment horizontal="centerContinuous" vertical="center" wrapText="1"/>
    </xf>
    <xf numFmtId="0" fontId="25" fillId="0" borderId="48" xfId="0" applyFont="1" applyBorder="1" applyAlignment="1">
      <alignment horizontal="centerContinuous" vertical="center" wrapText="1"/>
    </xf>
    <xf numFmtId="0" fontId="25" fillId="0" borderId="50" xfId="0" applyFont="1" applyBorder="1" applyAlignment="1">
      <alignment horizontal="centerContinuous" vertical="center" wrapText="1"/>
    </xf>
    <xf numFmtId="0" fontId="25" fillId="0" borderId="51" xfId="0" applyFont="1" applyBorder="1" applyAlignment="1">
      <alignment horizontal="centerContinuous" vertical="center" wrapText="1"/>
    </xf>
    <xf numFmtId="38" fontId="25" fillId="10" borderId="7" xfId="39" applyNumberFormat="1" applyFont="1" applyFill="1" applyBorder="1" applyAlignment="1">
      <alignment horizontal="center" vertical="center" wrapText="1"/>
      <protection locked="0"/>
    </xf>
    <xf numFmtId="38" fontId="25" fillId="10" borderId="33" xfId="39" applyNumberFormat="1" applyFont="1" applyFill="1" applyBorder="1" applyAlignment="1">
      <alignment horizontal="center" vertical="center" wrapText="1"/>
      <protection locked="0"/>
    </xf>
    <xf numFmtId="0" fontId="12" fillId="0" borderId="43" xfId="0" applyFont="1" applyBorder="1" applyAlignment="1">
      <alignment horizontal="center" vertical="top" wrapText="1"/>
    </xf>
    <xf numFmtId="0" fontId="22" fillId="0" borderId="0" xfId="0" applyFont="1" applyAlignment="1">
      <alignment horizontal="center" wrapText="1"/>
    </xf>
    <xf numFmtId="0" fontId="25" fillId="12" borderId="53" xfId="0" applyFont="1" applyFill="1" applyBorder="1" applyAlignment="1">
      <alignment vertical="center" wrapText="1"/>
    </xf>
    <xf numFmtId="0" fontId="12" fillId="0" borderId="54" xfId="0" applyFont="1" applyBorder="1" applyAlignment="1">
      <alignment horizontal="center" vertical="center" wrapText="1"/>
    </xf>
    <xf numFmtId="0" fontId="22" fillId="0" borderId="48" xfId="0" applyFont="1" applyBorder="1" applyAlignment="1">
      <alignment horizontal="center"/>
    </xf>
    <xf numFmtId="0" fontId="25" fillId="5" borderId="53" xfId="0" applyFont="1" applyFill="1" applyBorder="1" applyAlignment="1">
      <alignment vertical="center" wrapText="1"/>
    </xf>
    <xf numFmtId="180" fontId="32" fillId="5" borderId="54" xfId="0" applyNumberFormat="1" applyFont="1" applyFill="1" applyBorder="1" applyAlignment="1">
      <alignment vertical="center" wrapText="1"/>
    </xf>
    <xf numFmtId="0" fontId="25" fillId="0" borderId="53" xfId="0" applyFont="1" applyBorder="1" applyAlignment="1">
      <alignment vertical="center" wrapText="1"/>
    </xf>
    <xf numFmtId="180" fontId="12" fillId="8" borderId="54" xfId="14" applyNumberFormat="1" applyFont="1" applyFill="1" applyBorder="1" applyAlignment="1">
      <alignment horizontal="right" vertical="center" wrapText="1"/>
      <protection locked="0"/>
    </xf>
    <xf numFmtId="180" fontId="12" fillId="23" borderId="54" xfId="39" applyNumberFormat="1" applyFont="1" applyBorder="1" applyAlignment="1">
      <alignment horizontal="right" vertical="center" wrapText="1"/>
      <protection locked="0"/>
    </xf>
    <xf numFmtId="0" fontId="12" fillId="12" borderId="53" xfId="0" applyFont="1" applyFill="1" applyBorder="1" applyAlignment="1">
      <alignment vertical="center" wrapText="1"/>
    </xf>
    <xf numFmtId="180" fontId="22" fillId="0" borderId="54" xfId="0" applyNumberFormat="1" applyFont="1" applyBorder="1" applyAlignment="1">
      <alignment vertical="center" wrapText="1"/>
    </xf>
    <xf numFmtId="0" fontId="12" fillId="12" borderId="53" xfId="0" applyFont="1" applyFill="1" applyBorder="1" applyAlignment="1">
      <alignment horizontal="left" vertical="center" wrapText="1" indent="1"/>
    </xf>
    <xf numFmtId="180" fontId="12" fillId="23" borderId="54" xfId="39" applyNumberFormat="1" applyFont="1" applyBorder="1" applyAlignment="1">
      <alignment vertical="center" wrapText="1"/>
      <protection locked="0"/>
    </xf>
    <xf numFmtId="0" fontId="12" fillId="0" borderId="53" xfId="0" applyFont="1" applyBorder="1" applyAlignment="1">
      <alignment horizontal="left" vertical="center" wrapText="1" indent="1"/>
    </xf>
    <xf numFmtId="0" fontId="12" fillId="0" borderId="53" xfId="0" applyFont="1" applyBorder="1" applyAlignment="1">
      <alignment horizontal="left" vertical="center" wrapText="1" indent="2"/>
    </xf>
    <xf numFmtId="0" fontId="25" fillId="2" borderId="53" xfId="0" applyFont="1" applyFill="1" applyBorder="1" applyAlignment="1">
      <alignment vertical="center" wrapText="1"/>
    </xf>
    <xf numFmtId="0" fontId="25" fillId="12" borderId="53" xfId="0" applyFont="1" applyFill="1" applyBorder="1" applyAlignment="1">
      <alignment horizontal="left" vertical="center" wrapText="1" indent="1"/>
    </xf>
    <xf numFmtId="0" fontId="12" fillId="12" borderId="53" xfId="0" applyFont="1" applyFill="1" applyBorder="1" applyAlignment="1">
      <alignment horizontal="left" vertical="center" wrapText="1" indent="2"/>
    </xf>
    <xf numFmtId="0" fontId="25" fillId="12" borderId="52" xfId="0" applyFont="1" applyFill="1" applyBorder="1" applyAlignment="1">
      <alignment vertical="center" wrapText="1"/>
    </xf>
    <xf numFmtId="0" fontId="25" fillId="0" borderId="55" xfId="0" applyFont="1" applyBorder="1" applyAlignment="1">
      <alignment vertical="center" wrapText="1"/>
    </xf>
    <xf numFmtId="0" fontId="25" fillId="0" borderId="49" xfId="0" applyFont="1" applyBorder="1" applyAlignment="1">
      <alignment vertical="center" wrapText="1"/>
    </xf>
    <xf numFmtId="0" fontId="25" fillId="0" borderId="56" xfId="0" applyFont="1" applyBorder="1" applyAlignment="1">
      <alignment vertical="center" wrapText="1"/>
    </xf>
    <xf numFmtId="0" fontId="12" fillId="6" borderId="56" xfId="14" applyNumberFormat="1" applyFont="1" applyFill="1" applyBorder="1" applyAlignment="1">
      <alignment horizontal="right" vertical="center" wrapText="1"/>
      <protection locked="0"/>
    </xf>
    <xf numFmtId="0" fontId="0" fillId="2" borderId="7" xfId="0" applyFill="1" applyBorder="1" applyAlignment="1">
      <alignment horizontal="center" vertical="center" wrapText="1"/>
    </xf>
    <xf numFmtId="0" fontId="12" fillId="2" borderId="0" xfId="0" applyFont="1" applyFill="1" applyAlignment="1">
      <alignment vertical="top"/>
    </xf>
    <xf numFmtId="0" fontId="25" fillId="0" borderId="7" xfId="0" applyFont="1" applyBorder="1" applyAlignment="1">
      <alignment horizontal="justify" vertical="center" wrapText="1"/>
    </xf>
    <xf numFmtId="169" fontId="12" fillId="5" borderId="7" xfId="0" applyNumberFormat="1" applyFont="1" applyFill="1" applyBorder="1" applyAlignment="1">
      <alignment horizontal="right" vertical="center" wrapText="1"/>
    </xf>
    <xf numFmtId="9" fontId="12" fillId="8" borderId="7" xfId="39" applyNumberFormat="1" applyFont="1" applyFill="1" applyBorder="1" applyAlignment="1">
      <alignment horizontal="right" vertical="center" wrapText="1"/>
      <protection locked="0"/>
    </xf>
    <xf numFmtId="0" fontId="12" fillId="0" borderId="0" xfId="0" applyFont="1" applyAlignment="1">
      <alignment horizontal="justify" vertical="center" wrapText="1"/>
    </xf>
    <xf numFmtId="0" fontId="12" fillId="5" borderId="7" xfId="0" applyFont="1" applyFill="1" applyBorder="1" applyAlignment="1">
      <alignment horizontal="right" vertical="center" wrapText="1"/>
    </xf>
    <xf numFmtId="169" fontId="12" fillId="7" borderId="7" xfId="0" applyNumberFormat="1" applyFont="1" applyFill="1" applyBorder="1" applyAlignment="1">
      <alignment horizontal="right" vertical="center" wrapText="1"/>
    </xf>
    <xf numFmtId="0" fontId="49" fillId="2" borderId="0" xfId="0" applyFont="1" applyFill="1"/>
    <xf numFmtId="0" fontId="26" fillId="2" borderId="0" xfId="0" applyFont="1" applyFill="1"/>
    <xf numFmtId="0" fontId="26" fillId="0" borderId="0" xfId="0" applyFont="1"/>
    <xf numFmtId="0" fontId="32" fillId="15" borderId="0" xfId="0" applyFont="1" applyFill="1"/>
    <xf numFmtId="0" fontId="50" fillId="15" borderId="0" xfId="0" applyFont="1" applyFill="1"/>
    <xf numFmtId="9" fontId="51" fillId="0" borderId="0" xfId="3" applyNumberFormat="1" applyFont="1">
      <alignment vertical="center"/>
    </xf>
    <xf numFmtId="0" fontId="22" fillId="0" borderId="0" xfId="0" applyFont="1" applyAlignment="1">
      <alignment horizontal="left" vertical="top"/>
    </xf>
    <xf numFmtId="0" fontId="22" fillId="0" borderId="0" xfId="0" applyFont="1" applyAlignment="1">
      <alignment vertical="top"/>
    </xf>
    <xf numFmtId="0" fontId="35" fillId="0" borderId="0" xfId="3" applyFont="1">
      <alignment vertical="center"/>
    </xf>
    <xf numFmtId="0" fontId="25" fillId="0" borderId="0" xfId="3" applyFont="1">
      <alignment vertical="center"/>
    </xf>
    <xf numFmtId="0" fontId="51" fillId="0" borderId="0" xfId="3" applyFont="1">
      <alignment vertical="center"/>
    </xf>
    <xf numFmtId="0" fontId="12" fillId="0" borderId="0" xfId="3" applyFont="1" applyAlignment="1">
      <alignment vertical="top"/>
    </xf>
    <xf numFmtId="0" fontId="35" fillId="0" borderId="0" xfId="3" applyFont="1" applyAlignment="1">
      <alignment horizontal="left" vertical="top" wrapText="1"/>
    </xf>
    <xf numFmtId="0" fontId="47" fillId="0" borderId="0" xfId="3" applyFont="1" applyAlignment="1">
      <alignment vertical="top"/>
    </xf>
    <xf numFmtId="0" fontId="47" fillId="0" borderId="0" xfId="3" applyFont="1" applyAlignment="1">
      <alignment horizontal="justify" vertical="top" wrapText="1"/>
    </xf>
    <xf numFmtId="0" fontId="26" fillId="0" borderId="0" xfId="3" applyFont="1">
      <alignment vertical="center"/>
    </xf>
    <xf numFmtId="0" fontId="26" fillId="0" borderId="0" xfId="3" applyFont="1" applyAlignment="1">
      <alignment horizontal="center" vertical="center"/>
    </xf>
    <xf numFmtId="0" fontId="12" fillId="0" borderId="7" xfId="3" applyFont="1" applyBorder="1">
      <alignment vertical="center"/>
    </xf>
    <xf numFmtId="0" fontId="12" fillId="0" borderId="57" xfId="3" applyFont="1" applyBorder="1" applyAlignment="1">
      <alignment horizontal="center" vertical="center" wrapText="1"/>
    </xf>
    <xf numFmtId="0" fontId="12" fillId="0" borderId="10" xfId="3" applyFont="1" applyBorder="1" applyAlignment="1">
      <alignment horizontal="center" vertical="center" wrapText="1"/>
    </xf>
    <xf numFmtId="0" fontId="12" fillId="0" borderId="58" xfId="3" applyFont="1" applyBorder="1" applyAlignment="1">
      <alignment vertical="center" wrapText="1"/>
    </xf>
    <xf numFmtId="0" fontId="25" fillId="0" borderId="59" xfId="3" applyFont="1" applyBorder="1" applyAlignment="1">
      <alignment vertical="center" wrapText="1"/>
    </xf>
    <xf numFmtId="0" fontId="25" fillId="0" borderId="0" xfId="3" applyFont="1" applyAlignment="1">
      <alignment vertical="center" wrapText="1"/>
    </xf>
    <xf numFmtId="0" fontId="12" fillId="0" borderId="0" xfId="0" applyFont="1" applyAlignment="1">
      <alignment horizontal="justify" vertical="top" wrapText="1"/>
    </xf>
    <xf numFmtId="9" fontId="12" fillId="0" borderId="0" xfId="0" applyNumberFormat="1" applyFont="1" applyAlignment="1">
      <alignment vertical="center"/>
    </xf>
    <xf numFmtId="0" fontId="12" fillId="0" borderId="0" xfId="0" quotePrefix="1" applyFont="1" applyAlignment="1">
      <alignment vertical="top" wrapText="1"/>
    </xf>
    <xf numFmtId="0" fontId="51" fillId="0" borderId="0" xfId="0" applyFont="1" applyAlignment="1">
      <alignment vertical="center"/>
    </xf>
    <xf numFmtId="0" fontId="12" fillId="0" borderId="0" xfId="3" quotePrefix="1" applyFont="1" applyAlignment="1">
      <alignment vertical="top" wrapText="1"/>
    </xf>
    <xf numFmtId="0" fontId="12" fillId="0" borderId="0" xfId="3" applyFont="1" applyAlignment="1">
      <alignment horizontal="justify" vertical="center" wrapText="1"/>
    </xf>
    <xf numFmtId="0" fontId="26" fillId="0" borderId="0" xfId="3" applyFont="1" applyAlignment="1">
      <alignment horizontal="justify" vertical="center"/>
    </xf>
    <xf numFmtId="0" fontId="38" fillId="2" borderId="0" xfId="0" applyFont="1" applyFill="1"/>
    <xf numFmtId="177" fontId="12" fillId="8" borderId="7" xfId="32" applyNumberFormat="1" applyFont="1" applyFill="1" applyBorder="1" applyAlignment="1" applyProtection="1">
      <alignment horizontal="right" vertical="center" wrapText="1"/>
      <protection locked="0"/>
    </xf>
    <xf numFmtId="177" fontId="12" fillId="8" borderId="11" xfId="32" applyNumberFormat="1" applyFont="1" applyFill="1" applyBorder="1" applyAlignment="1" applyProtection="1">
      <alignment horizontal="right" vertical="center" wrapText="1"/>
      <protection locked="0"/>
    </xf>
    <xf numFmtId="177" fontId="12" fillId="7" borderId="7" xfId="32" applyNumberFormat="1" applyFont="1" applyFill="1" applyBorder="1" applyAlignment="1">
      <alignment horizontal="right" vertical="center" wrapText="1"/>
    </xf>
    <xf numFmtId="0" fontId="0" fillId="6" borderId="0" xfId="0" applyFill="1" applyAlignment="1" applyProtection="1">
      <alignment horizontal="center" vertical="center"/>
      <protection locked="0"/>
    </xf>
    <xf numFmtId="167" fontId="7" fillId="2" borderId="0" xfId="4" applyNumberFormat="1" applyFont="1" applyFill="1" applyBorder="1" applyAlignment="1" applyProtection="1">
      <alignment horizontal="left" vertical="center"/>
    </xf>
    <xf numFmtId="0" fontId="20" fillId="0" borderId="0" xfId="0" applyFont="1"/>
    <xf numFmtId="0" fontId="7" fillId="2" borderId="0" xfId="3" applyFont="1" applyFill="1" applyAlignment="1">
      <alignment horizontal="left" vertical="center" indent="1"/>
    </xf>
    <xf numFmtId="0" fontId="3" fillId="2" borderId="0" xfId="0" applyFont="1" applyFill="1" applyAlignment="1">
      <alignment horizontal="center"/>
    </xf>
    <xf numFmtId="0" fontId="4" fillId="2" borderId="1" xfId="4" applyNumberFormat="1" applyFont="1" applyFill="1" applyBorder="1" applyAlignment="1" applyProtection="1">
      <alignment horizontal="center"/>
    </xf>
    <xf numFmtId="0" fontId="4" fillId="2" borderId="2" xfId="4" applyNumberFormat="1" applyFont="1" applyFill="1" applyBorder="1" applyAlignment="1" applyProtection="1">
      <alignment horizontal="center"/>
    </xf>
    <xf numFmtId="0" fontId="4" fillId="2" borderId="3" xfId="4" applyNumberFormat="1" applyFont="1" applyFill="1" applyBorder="1" applyAlignment="1" applyProtection="1">
      <alignment horizontal="center"/>
    </xf>
    <xf numFmtId="181" fontId="4" fillId="2" borderId="1" xfId="5" applyNumberFormat="1" applyFont="1" applyFill="1" applyBorder="1" applyAlignment="1" applyProtection="1">
      <alignment horizontal="center"/>
      <protection locked="0"/>
    </xf>
    <xf numFmtId="181" fontId="4" fillId="2" borderId="3" xfId="5" applyNumberFormat="1" applyFont="1" applyFill="1" applyBorder="1" applyAlignment="1" applyProtection="1">
      <alignment horizontal="center"/>
      <protection locked="0"/>
    </xf>
    <xf numFmtId="0" fontId="4" fillId="2" borderId="1" xfId="4" applyNumberFormat="1" applyFont="1" applyFill="1" applyBorder="1" applyAlignment="1" applyProtection="1">
      <alignment horizontal="center" wrapText="1"/>
      <protection locked="0"/>
    </xf>
    <xf numFmtId="0" fontId="4" fillId="2" borderId="2" xfId="4" applyNumberFormat="1" applyFont="1" applyFill="1" applyBorder="1" applyAlignment="1" applyProtection="1">
      <alignment horizontal="center" wrapText="1"/>
      <protection locked="0"/>
    </xf>
    <xf numFmtId="0" fontId="4" fillId="2" borderId="3" xfId="4" applyNumberFormat="1" applyFont="1" applyFill="1" applyBorder="1" applyAlignment="1" applyProtection="1">
      <alignment horizontal="center" wrapText="1"/>
      <protection locked="0"/>
    </xf>
    <xf numFmtId="49" fontId="4" fillId="2" borderId="1" xfId="4" applyNumberFormat="1" applyFont="1" applyFill="1" applyBorder="1" applyAlignment="1" applyProtection="1">
      <protection locked="0"/>
    </xf>
    <xf numFmtId="49" fontId="4" fillId="2" borderId="3" xfId="4" applyNumberFormat="1" applyFont="1" applyFill="1" applyBorder="1" applyAlignment="1" applyProtection="1">
      <protection locked="0"/>
    </xf>
    <xf numFmtId="0" fontId="12" fillId="7" borderId="7" xfId="0" applyFont="1" applyFill="1" applyBorder="1" applyAlignment="1">
      <alignment horizontal="left"/>
    </xf>
    <xf numFmtId="37" fontId="12" fillId="16" borderId="7" xfId="19" quotePrefix="1" applyNumberFormat="1" applyFont="1" applyFill="1" applyBorder="1" applyAlignment="1" applyProtection="1">
      <alignment horizontal="left" vertical="top" wrapText="1"/>
      <protection locked="0"/>
    </xf>
    <xf numFmtId="0" fontId="25" fillId="0" borderId="7" xfId="0" applyFont="1" applyBorder="1" applyAlignment="1">
      <alignment horizontal="center" vertical="center" wrapText="1"/>
    </xf>
    <xf numFmtId="0" fontId="25" fillId="12" borderId="7" xfId="0" applyFont="1" applyFill="1" applyBorder="1" applyAlignment="1">
      <alignment horizontal="center" vertical="center" wrapText="1"/>
    </xf>
    <xf numFmtId="0" fontId="25" fillId="0" borderId="14" xfId="0" applyFont="1" applyBorder="1" applyAlignment="1">
      <alignment horizontal="center" vertical="center" wrapText="1"/>
    </xf>
    <xf numFmtId="0" fontId="25" fillId="12" borderId="13" xfId="0" applyFont="1" applyFill="1" applyBorder="1" applyAlignment="1">
      <alignment horizontal="center" vertical="center" wrapText="1"/>
    </xf>
    <xf numFmtId="0" fontId="25" fillId="12" borderId="11" xfId="0" applyFont="1" applyFill="1" applyBorder="1" applyAlignment="1">
      <alignment horizontal="center" vertical="center" wrapText="1"/>
    </xf>
    <xf numFmtId="0" fontId="1" fillId="17" borderId="8" xfId="20" applyFill="1" applyBorder="1" applyAlignment="1">
      <alignment horizontal="center" vertical="center"/>
    </xf>
    <xf numFmtId="0" fontId="1" fillId="18" borderId="9" xfId="20" applyFill="1" applyBorder="1" applyAlignment="1">
      <alignment horizontal="center" vertical="center"/>
    </xf>
    <xf numFmtId="0" fontId="1" fillId="17" borderId="14" xfId="20" applyFill="1" applyBorder="1" applyAlignment="1">
      <alignment horizontal="center" vertical="center"/>
    </xf>
    <xf numFmtId="0" fontId="1" fillId="18" borderId="11" xfId="20" applyFill="1" applyBorder="1" applyAlignment="1">
      <alignment horizontal="center" vertical="center"/>
    </xf>
    <xf numFmtId="0" fontId="0" fillId="0" borderId="16" xfId="20" applyFont="1" applyBorder="1" applyAlignment="1">
      <alignment horizontal="left" vertical="top" wrapText="1"/>
    </xf>
    <xf numFmtId="0" fontId="1" fillId="12" borderId="10" xfId="20" applyFill="1" applyBorder="1" applyAlignment="1">
      <alignment horizontal="left" vertical="top"/>
    </xf>
    <xf numFmtId="0" fontId="1" fillId="12" borderId="17" xfId="20" applyFill="1" applyBorder="1" applyAlignment="1">
      <alignment horizontal="left" vertical="top"/>
    </xf>
    <xf numFmtId="0" fontId="1" fillId="12" borderId="18" xfId="20" applyFill="1" applyBorder="1" applyAlignment="1">
      <alignment horizontal="left" vertical="top"/>
    </xf>
    <xf numFmtId="0" fontId="1" fillId="12" borderId="0" xfId="20" applyFill="1" applyAlignment="1">
      <alignment horizontal="left" vertical="top"/>
    </xf>
    <xf numFmtId="0" fontId="1" fillId="12" borderId="19" xfId="20" applyFill="1" applyBorder="1" applyAlignment="1">
      <alignment horizontal="left" vertical="top"/>
    </xf>
    <xf numFmtId="0" fontId="1" fillId="12" borderId="20" xfId="20" applyFill="1" applyBorder="1" applyAlignment="1">
      <alignment horizontal="left" vertical="top"/>
    </xf>
    <xf numFmtId="0" fontId="1" fillId="12" borderId="6" xfId="20" applyFill="1" applyBorder="1" applyAlignment="1">
      <alignment horizontal="left" vertical="top"/>
    </xf>
    <xf numFmtId="0" fontId="1" fillId="12" borderId="12" xfId="20" applyFill="1" applyBorder="1" applyAlignment="1">
      <alignment horizontal="left" vertical="top"/>
    </xf>
    <xf numFmtId="0" fontId="12" fillId="7" borderId="8" xfId="19" applyFont="1" applyFill="1" applyBorder="1" applyAlignment="1">
      <alignment horizontal="center" vertical="center" wrapText="1"/>
    </xf>
    <xf numFmtId="0" fontId="12" fillId="7" borderId="9" xfId="19" applyFont="1" applyFill="1" applyBorder="1" applyAlignment="1">
      <alignment horizontal="center" vertical="center" wrapText="1"/>
    </xf>
    <xf numFmtId="0" fontId="12" fillId="7" borderId="8" xfId="0" applyFont="1" applyFill="1" applyBorder="1" applyAlignment="1">
      <alignment horizontal="center" vertical="top"/>
    </xf>
    <xf numFmtId="0" fontId="12" fillId="7" borderId="9" xfId="0" applyFont="1" applyFill="1" applyBorder="1" applyAlignment="1">
      <alignment horizontal="center" vertical="top"/>
    </xf>
    <xf numFmtId="168" fontId="12" fillId="7" borderId="8" xfId="0" applyNumberFormat="1" applyFont="1" applyFill="1" applyBorder="1" applyAlignment="1">
      <alignment horizontal="center" vertical="top"/>
    </xf>
    <xf numFmtId="168" fontId="12" fillId="7" borderId="9" xfId="0" applyNumberFormat="1" applyFont="1" applyFill="1" applyBorder="1" applyAlignment="1">
      <alignment horizontal="center" vertical="top"/>
    </xf>
    <xf numFmtId="37" fontId="12" fillId="16" borderId="8" xfId="19" quotePrefix="1" applyNumberFormat="1" applyFont="1" applyFill="1" applyBorder="1" applyAlignment="1" applyProtection="1">
      <alignment horizontal="center" vertical="top" wrapText="1"/>
      <protection locked="0"/>
    </xf>
    <xf numFmtId="37" fontId="12" fillId="16" borderId="9" xfId="19" quotePrefix="1" applyNumberFormat="1" applyFont="1" applyFill="1" applyBorder="1" applyAlignment="1" applyProtection="1">
      <alignment horizontal="center" vertical="top" wrapText="1"/>
      <protection locked="0"/>
    </xf>
    <xf numFmtId="0" fontId="12" fillId="9" borderId="8" xfId="0" applyFont="1" applyFill="1" applyBorder="1" applyAlignment="1">
      <alignment horizontal="center" vertical="top"/>
    </xf>
    <xf numFmtId="0" fontId="12" fillId="9" borderId="9" xfId="0" applyFont="1" applyFill="1" applyBorder="1" applyAlignment="1">
      <alignment horizontal="center" vertical="top"/>
    </xf>
    <xf numFmtId="0" fontId="12" fillId="7" borderId="8" xfId="21" applyNumberFormat="1" applyFont="1" applyFill="1" applyBorder="1" applyAlignment="1" applyProtection="1">
      <alignment horizontal="center" vertical="center"/>
    </xf>
    <xf numFmtId="0" fontId="12" fillId="7" borderId="9" xfId="21" applyNumberFormat="1" applyFont="1" applyFill="1" applyBorder="1" applyAlignment="1" applyProtection="1">
      <alignment horizontal="center" vertical="center"/>
    </xf>
    <xf numFmtId="0" fontId="25" fillId="2" borderId="0" xfId="19" applyFont="1" applyFill="1" applyAlignment="1">
      <alignment horizontal="center" vertical="top" wrapText="1"/>
    </xf>
    <xf numFmtId="0" fontId="25" fillId="12" borderId="0" xfId="19" applyFont="1" applyFill="1" applyAlignment="1">
      <alignment horizontal="center" vertical="top" wrapText="1"/>
    </xf>
    <xf numFmtId="165" fontId="25" fillId="7" borderId="16" xfId="19" applyNumberFormat="1" applyFont="1" applyFill="1" applyBorder="1" applyAlignment="1">
      <alignment horizontal="center" vertical="center" wrapText="1"/>
    </xf>
    <xf numFmtId="165" fontId="25" fillId="7" borderId="17" xfId="19" applyNumberFormat="1" applyFont="1" applyFill="1" applyBorder="1" applyAlignment="1">
      <alignment horizontal="center" vertical="center" wrapText="1"/>
    </xf>
    <xf numFmtId="165" fontId="25" fillId="7" borderId="20" xfId="19" applyNumberFormat="1" applyFont="1" applyFill="1" applyBorder="1" applyAlignment="1">
      <alignment horizontal="center" vertical="center" wrapText="1"/>
    </xf>
    <xf numFmtId="165" fontId="25" fillId="7" borderId="12" xfId="19" applyNumberFormat="1" applyFont="1" applyFill="1" applyBorder="1" applyAlignment="1">
      <alignment horizontal="center" vertical="center" wrapText="1"/>
    </xf>
    <xf numFmtId="0" fontId="25" fillId="0" borderId="16" xfId="19" applyFont="1" applyBorder="1" applyAlignment="1">
      <alignment horizontal="center" vertical="center" wrapText="1"/>
    </xf>
    <xf numFmtId="0" fontId="25" fillId="12" borderId="10" xfId="19" applyFont="1" applyFill="1" applyBorder="1" applyAlignment="1">
      <alignment horizontal="center" vertical="center" wrapText="1"/>
    </xf>
    <xf numFmtId="0" fontId="25" fillId="12" borderId="17" xfId="19" applyFont="1" applyFill="1" applyBorder="1" applyAlignment="1">
      <alignment horizontal="center" vertical="center" wrapText="1"/>
    </xf>
    <xf numFmtId="0" fontId="25" fillId="12" borderId="20" xfId="19" applyFont="1" applyFill="1" applyBorder="1" applyAlignment="1">
      <alignment horizontal="center" vertical="center" wrapText="1"/>
    </xf>
    <xf numFmtId="0" fontId="25" fillId="12" borderId="6" xfId="19" applyFont="1" applyFill="1" applyBorder="1" applyAlignment="1">
      <alignment horizontal="center" vertical="center" wrapText="1"/>
    </xf>
    <xf numFmtId="0" fontId="25" fillId="12" borderId="12" xfId="19" applyFont="1" applyFill="1" applyBorder="1" applyAlignment="1">
      <alignment horizontal="center" vertical="center" wrapText="1"/>
    </xf>
    <xf numFmtId="0" fontId="25" fillId="7" borderId="14" xfId="19" applyFont="1" applyFill="1" applyBorder="1" applyAlignment="1">
      <alignment horizontal="center" vertical="center" wrapText="1"/>
    </xf>
    <xf numFmtId="0" fontId="25" fillId="7" borderId="11" xfId="19" applyFont="1" applyFill="1" applyBorder="1" applyAlignment="1">
      <alignment horizontal="center" vertical="center" wrapText="1"/>
    </xf>
    <xf numFmtId="0" fontId="12" fillId="0" borderId="8" xfId="19" applyFont="1" applyBorder="1" applyAlignment="1">
      <alignment horizontal="center" vertical="center" wrapText="1"/>
    </xf>
    <xf numFmtId="0" fontId="12" fillId="12" borderId="9" xfId="19" applyFont="1" applyFill="1" applyBorder="1" applyAlignment="1">
      <alignment horizontal="center" vertical="center" wrapText="1"/>
    </xf>
    <xf numFmtId="0" fontId="25" fillId="7" borderId="16" xfId="19" applyFont="1" applyFill="1" applyBorder="1" applyAlignment="1">
      <alignment horizontal="center" vertical="center" wrapText="1"/>
    </xf>
    <xf numFmtId="0" fontId="25" fillId="7" borderId="20" xfId="19" applyFont="1" applyFill="1" applyBorder="1" applyAlignment="1">
      <alignment horizontal="center" vertical="center" wrapText="1"/>
    </xf>
    <xf numFmtId="0" fontId="12" fillId="0" borderId="16" xfId="19" applyFont="1" applyBorder="1" applyAlignment="1">
      <alignment horizontal="center" vertical="center" wrapText="1"/>
    </xf>
    <xf numFmtId="0" fontId="12" fillId="12" borderId="17" xfId="19" applyFont="1" applyFill="1" applyBorder="1" applyAlignment="1">
      <alignment horizontal="center" vertical="center" wrapText="1"/>
    </xf>
    <xf numFmtId="0" fontId="12" fillId="12" borderId="20" xfId="19" applyFont="1" applyFill="1" applyBorder="1" applyAlignment="1">
      <alignment horizontal="center" vertical="center" wrapText="1"/>
    </xf>
    <xf numFmtId="0" fontId="12" fillId="12" borderId="12" xfId="19" applyFont="1" applyFill="1" applyBorder="1" applyAlignment="1">
      <alignment horizontal="center" vertical="center" wrapText="1"/>
    </xf>
    <xf numFmtId="0" fontId="12" fillId="0" borderId="21" xfId="19" applyFont="1" applyBorder="1" applyAlignment="1">
      <alignment horizontal="center" vertical="center"/>
    </xf>
    <xf numFmtId="0" fontId="12" fillId="12" borderId="22" xfId="19" applyFont="1" applyFill="1" applyBorder="1" applyAlignment="1">
      <alignment horizontal="center" vertical="center"/>
    </xf>
    <xf numFmtId="0" fontId="25" fillId="0" borderId="7" xfId="19" applyFont="1" applyBorder="1" applyAlignment="1">
      <alignment horizontal="center" vertical="center" wrapText="1"/>
    </xf>
    <xf numFmtId="0" fontId="25" fillId="12" borderId="7" xfId="19" applyFont="1" applyFill="1" applyBorder="1" applyAlignment="1">
      <alignment horizontal="center" vertical="center" wrapText="1"/>
    </xf>
    <xf numFmtId="0" fontId="25" fillId="0" borderId="21" xfId="19" applyFont="1" applyBorder="1" applyAlignment="1">
      <alignment horizontal="center" vertical="center"/>
    </xf>
    <xf numFmtId="0" fontId="25" fillId="12" borderId="22" xfId="19" applyFont="1" applyFill="1" applyBorder="1" applyAlignment="1">
      <alignment horizontal="center" vertical="center"/>
    </xf>
    <xf numFmtId="0" fontId="25" fillId="0" borderId="16" xfId="19" applyFont="1" applyBorder="1" applyAlignment="1">
      <alignment horizontal="center" vertical="center"/>
    </xf>
    <xf numFmtId="0" fontId="25" fillId="12" borderId="10" xfId="19" applyFont="1" applyFill="1" applyBorder="1" applyAlignment="1">
      <alignment horizontal="center" vertical="center"/>
    </xf>
    <xf numFmtId="0" fontId="25" fillId="12" borderId="17" xfId="19" applyFont="1" applyFill="1" applyBorder="1" applyAlignment="1">
      <alignment horizontal="center" vertical="center"/>
    </xf>
    <xf numFmtId="0" fontId="25" fillId="12" borderId="20" xfId="19" applyFont="1" applyFill="1" applyBorder="1" applyAlignment="1">
      <alignment horizontal="center" vertical="center"/>
    </xf>
    <xf numFmtId="0" fontId="25" fillId="12" borderId="6" xfId="19" applyFont="1" applyFill="1" applyBorder="1" applyAlignment="1">
      <alignment horizontal="center" vertical="center"/>
    </xf>
    <xf numFmtId="0" fontId="25" fillId="12" borderId="12" xfId="19" applyFont="1" applyFill="1" applyBorder="1" applyAlignment="1">
      <alignment horizontal="center" vertical="center"/>
    </xf>
    <xf numFmtId="3" fontId="25" fillId="0" borderId="14" xfId="23" applyNumberFormat="1" applyFont="1" applyFill="1" applyBorder="1" applyAlignment="1">
      <alignment horizontal="center" vertical="center" wrapText="1"/>
    </xf>
    <xf numFmtId="3" fontId="25" fillId="12" borderId="13" xfId="23" applyNumberFormat="1" applyFont="1" applyFill="1" applyBorder="1" applyAlignment="1">
      <alignment horizontal="center" vertical="center" wrapText="1"/>
    </xf>
    <xf numFmtId="3" fontId="25" fillId="12" borderId="11" xfId="23" applyNumberFormat="1" applyFont="1" applyFill="1" applyBorder="1" applyAlignment="1">
      <alignment horizontal="center" vertical="center" wrapText="1"/>
    </xf>
    <xf numFmtId="0" fontId="12" fillId="2" borderId="8" xfId="19" applyFont="1" applyFill="1" applyBorder="1" applyAlignment="1">
      <alignment horizontal="center" vertical="center" wrapText="1"/>
    </xf>
    <xf numFmtId="165" fontId="25" fillId="7" borderId="18" xfId="19" applyNumberFormat="1" applyFont="1" applyFill="1" applyBorder="1" applyAlignment="1">
      <alignment horizontal="center" vertical="center" wrapText="1"/>
    </xf>
    <xf numFmtId="165" fontId="25" fillId="7" borderId="19" xfId="19" applyNumberFormat="1" applyFont="1" applyFill="1" applyBorder="1" applyAlignment="1">
      <alignment horizontal="center" vertical="center" wrapText="1"/>
    </xf>
    <xf numFmtId="0" fontId="12" fillId="12" borderId="23" xfId="19" applyFont="1" applyFill="1" applyBorder="1" applyAlignment="1">
      <alignment horizontal="center" vertical="center"/>
    </xf>
    <xf numFmtId="0" fontId="25" fillId="2" borderId="15" xfId="19" applyFont="1" applyFill="1" applyBorder="1" applyAlignment="1">
      <alignment horizontal="center" vertical="center"/>
    </xf>
    <xf numFmtId="0" fontId="25" fillId="12" borderId="15" xfId="19" applyFont="1" applyFill="1" applyBorder="1" applyAlignment="1">
      <alignment horizontal="center" vertical="center"/>
    </xf>
    <xf numFmtId="0" fontId="25" fillId="12" borderId="9" xfId="19" applyFont="1" applyFill="1" applyBorder="1" applyAlignment="1">
      <alignment horizontal="center" vertical="center"/>
    </xf>
    <xf numFmtId="0" fontId="25" fillId="2" borderId="7" xfId="19" applyFont="1" applyFill="1" applyBorder="1" applyAlignment="1">
      <alignment horizontal="center" vertical="center"/>
    </xf>
    <xf numFmtId="0" fontId="25" fillId="12" borderId="7" xfId="19" applyFont="1" applyFill="1" applyBorder="1" applyAlignment="1">
      <alignment horizontal="center" vertical="center"/>
    </xf>
    <xf numFmtId="0" fontId="25" fillId="0" borderId="8" xfId="19" applyFont="1" applyBorder="1" applyAlignment="1">
      <alignment horizontal="center" vertical="center"/>
    </xf>
    <xf numFmtId="3" fontId="25" fillId="0" borderId="17" xfId="23" applyNumberFormat="1" applyFont="1" applyFill="1" applyBorder="1" applyAlignment="1">
      <alignment horizontal="center" vertical="center" wrapText="1"/>
    </xf>
    <xf numFmtId="3" fontId="25" fillId="12" borderId="19" xfId="23" applyNumberFormat="1" applyFont="1" applyFill="1" applyBorder="1" applyAlignment="1">
      <alignment horizontal="center" vertical="center" wrapText="1"/>
    </xf>
    <xf numFmtId="3" fontId="25" fillId="12" borderId="12" xfId="23" applyNumberFormat="1" applyFont="1" applyFill="1" applyBorder="1" applyAlignment="1">
      <alignment horizontal="center" vertical="center" wrapText="1"/>
    </xf>
    <xf numFmtId="0" fontId="25" fillId="0" borderId="15" xfId="19" applyFont="1" applyBorder="1" applyAlignment="1">
      <alignment horizontal="center" vertical="center"/>
    </xf>
    <xf numFmtId="0" fontId="12" fillId="7" borderId="7" xfId="0" applyFont="1" applyFill="1" applyBorder="1" applyAlignment="1">
      <alignment horizontal="center" vertical="top"/>
    </xf>
    <xf numFmtId="168" fontId="12" fillId="7" borderId="7" xfId="0" applyNumberFormat="1" applyFont="1" applyFill="1" applyBorder="1" applyAlignment="1">
      <alignment horizontal="center" vertical="top"/>
    </xf>
    <xf numFmtId="37" fontId="12" fillId="16" borderId="7" xfId="19" quotePrefix="1" applyNumberFormat="1" applyFont="1" applyFill="1" applyBorder="1" applyAlignment="1" applyProtection="1">
      <alignment horizontal="center" vertical="top" wrapText="1"/>
      <protection locked="0"/>
    </xf>
    <xf numFmtId="0" fontId="12" fillId="9" borderId="7" xfId="0" applyFont="1" applyFill="1" applyBorder="1" applyAlignment="1">
      <alignment horizontal="center" vertical="top"/>
    </xf>
    <xf numFmtId="0" fontId="25" fillId="7" borderId="7" xfId="19" applyFont="1" applyFill="1" applyBorder="1" applyAlignment="1">
      <alignment horizontal="center" vertical="center" wrapText="1"/>
    </xf>
    <xf numFmtId="0" fontId="12" fillId="0" borderId="16" xfId="19" applyFont="1" applyBorder="1" applyAlignment="1">
      <alignment horizontal="center" vertical="center"/>
    </xf>
    <xf numFmtId="0" fontId="12" fillId="12" borderId="10" xfId="19" applyFont="1" applyFill="1" applyBorder="1" applyAlignment="1">
      <alignment horizontal="center" vertical="center"/>
    </xf>
    <xf numFmtId="0" fontId="12" fillId="12" borderId="17" xfId="19" applyFont="1" applyFill="1" applyBorder="1" applyAlignment="1">
      <alignment horizontal="center" vertical="center"/>
    </xf>
    <xf numFmtId="0" fontId="12" fillId="12" borderId="20" xfId="19" applyFont="1" applyFill="1" applyBorder="1" applyAlignment="1">
      <alignment horizontal="center" vertical="center"/>
    </xf>
    <xf numFmtId="0" fontId="12" fillId="12" borderId="6" xfId="19" applyFont="1" applyFill="1" applyBorder="1" applyAlignment="1">
      <alignment horizontal="center" vertical="center"/>
    </xf>
    <xf numFmtId="0" fontId="12" fillId="12" borderId="12" xfId="19" applyFont="1" applyFill="1" applyBorder="1" applyAlignment="1">
      <alignment horizontal="center" vertical="center"/>
    </xf>
    <xf numFmtId="0" fontId="25" fillId="0" borderId="7" xfId="19" applyFont="1" applyBorder="1" applyAlignment="1">
      <alignment horizontal="center" vertical="center"/>
    </xf>
    <xf numFmtId="0" fontId="25" fillId="2" borderId="7" xfId="19" applyFont="1" applyFill="1" applyBorder="1" applyAlignment="1">
      <alignment horizontal="center" vertical="center" wrapText="1"/>
    </xf>
    <xf numFmtId="0" fontId="25" fillId="2" borderId="8" xfId="19" applyFont="1" applyFill="1" applyBorder="1" applyAlignment="1">
      <alignment horizontal="center" vertical="center"/>
    </xf>
    <xf numFmtId="0" fontId="12" fillId="7" borderId="8" xfId="0" applyFont="1" applyFill="1" applyBorder="1" applyAlignment="1">
      <alignment horizontal="left" vertical="top"/>
    </xf>
    <xf numFmtId="0" fontId="12" fillId="7" borderId="9" xfId="0" applyFont="1" applyFill="1" applyBorder="1" applyAlignment="1">
      <alignment horizontal="left" vertical="top"/>
    </xf>
    <xf numFmtId="168" fontId="12" fillId="7" borderId="8" xfId="0" applyNumberFormat="1" applyFont="1" applyFill="1" applyBorder="1" applyAlignment="1">
      <alignment horizontal="left" vertical="top"/>
    </xf>
    <xf numFmtId="168" fontId="12" fillId="7" borderId="9" xfId="0" applyNumberFormat="1" applyFont="1" applyFill="1" applyBorder="1" applyAlignment="1">
      <alignment horizontal="left" vertical="top"/>
    </xf>
    <xf numFmtId="37" fontId="12" fillId="16" borderId="8" xfId="19" quotePrefix="1" applyNumberFormat="1" applyFont="1" applyFill="1" applyBorder="1" applyAlignment="1" applyProtection="1">
      <alignment horizontal="left" vertical="top" wrapText="1"/>
      <protection locked="0"/>
    </xf>
    <xf numFmtId="37" fontId="12" fillId="16" borderId="9" xfId="19" quotePrefix="1" applyNumberFormat="1" applyFont="1" applyFill="1" applyBorder="1" applyAlignment="1" applyProtection="1">
      <alignment horizontal="left" vertical="top" wrapText="1"/>
      <protection locked="0"/>
    </xf>
    <xf numFmtId="165" fontId="12" fillId="9" borderId="8" xfId="21" applyNumberFormat="1" applyFont="1" applyFill="1" applyBorder="1" applyAlignment="1" applyProtection="1">
      <alignment horizontal="left"/>
    </xf>
    <xf numFmtId="165" fontId="12" fillId="9" borderId="9" xfId="21" applyNumberFormat="1" applyFont="1" applyFill="1" applyBorder="1" applyAlignment="1" applyProtection="1">
      <alignment horizontal="left"/>
    </xf>
    <xf numFmtId="0" fontId="12" fillId="6" borderId="8" xfId="21" applyNumberFormat="1" applyFont="1" applyFill="1" applyBorder="1" applyAlignment="1" applyProtection="1">
      <alignment horizontal="left" wrapText="1"/>
      <protection locked="0"/>
    </xf>
    <xf numFmtId="0" fontId="12" fillId="6" borderId="9" xfId="21" applyNumberFormat="1" applyFont="1" applyFill="1" applyBorder="1" applyAlignment="1" applyProtection="1">
      <alignment horizontal="left" wrapText="1"/>
      <protection locked="0"/>
    </xf>
    <xf numFmtId="0" fontId="12" fillId="9" borderId="8" xfId="21" applyNumberFormat="1" applyFont="1" applyFill="1" applyBorder="1" applyAlignment="1" applyProtection="1">
      <alignment horizontal="left"/>
    </xf>
    <xf numFmtId="0" fontId="12" fillId="9" borderId="9" xfId="21" applyNumberFormat="1" applyFont="1" applyFill="1" applyBorder="1" applyAlignment="1" applyProtection="1">
      <alignment horizontal="left"/>
    </xf>
    <xf numFmtId="0" fontId="25" fillId="2" borderId="11" xfId="19" applyFont="1" applyFill="1" applyBorder="1" applyAlignment="1">
      <alignment horizontal="center" vertical="center" wrapText="1"/>
    </xf>
    <xf numFmtId="0" fontId="25" fillId="2" borderId="18" xfId="19" applyFont="1" applyFill="1" applyBorder="1" applyAlignment="1">
      <alignment horizontal="center" vertical="center" wrapText="1"/>
    </xf>
    <xf numFmtId="0" fontId="25" fillId="12" borderId="19" xfId="19" applyFont="1" applyFill="1" applyBorder="1" applyAlignment="1">
      <alignment horizontal="center" vertical="center" wrapText="1"/>
    </xf>
    <xf numFmtId="0" fontId="12" fillId="7" borderId="8" xfId="26" applyNumberFormat="1" applyFont="1" applyFill="1" applyBorder="1" applyAlignment="1" applyProtection="1">
      <alignment horizontal="center" vertical="center"/>
    </xf>
    <xf numFmtId="0" fontId="12" fillId="7" borderId="15" xfId="26" applyNumberFormat="1" applyFont="1" applyFill="1" applyBorder="1" applyAlignment="1" applyProtection="1">
      <alignment horizontal="center" vertical="center"/>
    </xf>
    <xf numFmtId="0" fontId="12" fillId="7" borderId="9" xfId="26" applyNumberFormat="1" applyFont="1" applyFill="1" applyBorder="1" applyAlignment="1" applyProtection="1">
      <alignment horizontal="center" vertical="center"/>
    </xf>
    <xf numFmtId="172" fontId="12" fillId="7" borderId="8" xfId="26" applyNumberFormat="1" applyFont="1" applyFill="1" applyBorder="1" applyAlignment="1" applyProtection="1">
      <alignment horizontal="center" vertical="center"/>
    </xf>
    <xf numFmtId="172" fontId="12" fillId="7" borderId="15" xfId="26" applyNumberFormat="1" applyFont="1" applyFill="1" applyBorder="1" applyAlignment="1" applyProtection="1">
      <alignment horizontal="center" vertical="center"/>
    </xf>
    <xf numFmtId="172" fontId="12" fillId="7" borderId="9" xfId="26" applyNumberFormat="1" applyFont="1" applyFill="1" applyBorder="1" applyAlignment="1" applyProtection="1">
      <alignment horizontal="center" vertical="center"/>
    </xf>
    <xf numFmtId="172" fontId="12" fillId="7" borderId="7" xfId="26" applyNumberFormat="1" applyFont="1" applyFill="1" applyBorder="1" applyAlignment="1" applyProtection="1">
      <alignment horizontal="center" vertical="center"/>
    </xf>
    <xf numFmtId="0" fontId="25" fillId="0" borderId="16" xfId="6" applyFont="1" applyBorder="1" applyAlignment="1">
      <alignment horizontal="center" vertical="center" wrapText="1"/>
    </xf>
    <xf numFmtId="0" fontId="25" fillId="12" borderId="17" xfId="6" applyFont="1" applyFill="1" applyBorder="1" applyAlignment="1">
      <alignment horizontal="center" vertical="center" wrapText="1"/>
    </xf>
    <xf numFmtId="0" fontId="25" fillId="12" borderId="18" xfId="6" applyFont="1" applyFill="1" applyBorder="1" applyAlignment="1">
      <alignment horizontal="center" vertical="center" wrapText="1"/>
    </xf>
    <xf numFmtId="0" fontId="25" fillId="12" borderId="19" xfId="6" applyFont="1" applyFill="1" applyBorder="1" applyAlignment="1">
      <alignment horizontal="center" vertical="center" wrapText="1"/>
    </xf>
    <xf numFmtId="0" fontId="25" fillId="12" borderId="20" xfId="6" applyFont="1" applyFill="1" applyBorder="1" applyAlignment="1">
      <alignment horizontal="center" vertical="center" wrapText="1"/>
    </xf>
    <xf numFmtId="0" fontId="25" fillId="12" borderId="12" xfId="6" applyFont="1" applyFill="1" applyBorder="1" applyAlignment="1">
      <alignment horizontal="center" vertical="center" wrapText="1"/>
    </xf>
    <xf numFmtId="0" fontId="31" fillId="0" borderId="16" xfId="19" applyFont="1" applyBorder="1" applyAlignment="1">
      <alignment horizontal="center" vertical="center"/>
    </xf>
    <xf numFmtId="0" fontId="25" fillId="12" borderId="18" xfId="19" applyFont="1" applyFill="1" applyBorder="1" applyAlignment="1">
      <alignment horizontal="center" vertical="center"/>
    </xf>
    <xf numFmtId="0" fontId="25" fillId="0" borderId="14" xfId="19" applyFont="1" applyBorder="1" applyAlignment="1">
      <alignment horizontal="center" vertical="center" wrapText="1"/>
    </xf>
    <xf numFmtId="0" fontId="25" fillId="12" borderId="11" xfId="19" applyFont="1" applyFill="1" applyBorder="1" applyAlignment="1">
      <alignment horizontal="center" vertical="center" wrapText="1"/>
    </xf>
    <xf numFmtId="0" fontId="25" fillId="0" borderId="9" xfId="19" applyFont="1" applyBorder="1" applyAlignment="1">
      <alignment horizontal="center" vertical="center" wrapText="1"/>
    </xf>
    <xf numFmtId="0" fontId="25" fillId="12" borderId="9" xfId="19" applyFont="1" applyFill="1" applyBorder="1" applyAlignment="1">
      <alignment horizontal="center" vertical="center" wrapText="1"/>
    </xf>
    <xf numFmtId="0" fontId="25" fillId="2" borderId="7" xfId="23" applyFont="1" applyFill="1" applyBorder="1" applyAlignment="1">
      <alignment horizontal="center" vertical="center" wrapText="1"/>
    </xf>
    <xf numFmtId="0" fontId="25" fillId="12" borderId="7" xfId="23" applyFont="1" applyFill="1" applyBorder="1" applyAlignment="1">
      <alignment horizontal="center" vertical="center" wrapText="1"/>
    </xf>
    <xf numFmtId="0" fontId="12" fillId="0" borderId="7" xfId="19" applyFont="1" applyBorder="1" applyAlignment="1">
      <alignment horizontal="center" vertical="center" wrapText="1"/>
    </xf>
    <xf numFmtId="0" fontId="12" fillId="12" borderId="7" xfId="19" applyFont="1" applyFill="1" applyBorder="1" applyAlignment="1">
      <alignment horizontal="center" vertical="center" wrapText="1"/>
    </xf>
    <xf numFmtId="0" fontId="31" fillId="0" borderId="7" xfId="19" applyFont="1" applyBorder="1" applyAlignment="1">
      <alignment horizontal="center" vertical="center"/>
    </xf>
    <xf numFmtId="0" fontId="32" fillId="0" borderId="7" xfId="0" applyFont="1" applyBorder="1" applyAlignment="1">
      <alignment horizontal="center" vertical="center" wrapText="1"/>
    </xf>
    <xf numFmtId="0" fontId="32" fillId="12" borderId="7" xfId="0" applyFont="1" applyFill="1" applyBorder="1" applyAlignment="1">
      <alignment horizontal="center" vertical="center" wrapText="1"/>
    </xf>
    <xf numFmtId="174" fontId="12" fillId="7" borderId="7" xfId="26" applyNumberFormat="1" applyFont="1" applyFill="1" applyBorder="1" applyAlignment="1" applyProtection="1">
      <alignment horizontal="center"/>
    </xf>
    <xf numFmtId="173" fontId="25" fillId="0" borderId="8" xfId="27" applyNumberFormat="1" applyFont="1" applyFill="1" applyBorder="1" applyAlignment="1" applyProtection="1">
      <alignment horizontal="center" vertical="center" wrapText="1"/>
    </xf>
    <xf numFmtId="173" fontId="25" fillId="12" borderId="15" xfId="27" applyNumberFormat="1" applyFont="1" applyFill="1" applyBorder="1" applyAlignment="1" applyProtection="1">
      <alignment horizontal="center" vertical="center" wrapText="1"/>
    </xf>
    <xf numFmtId="173" fontId="25" fillId="12" borderId="9" xfId="27" applyNumberFormat="1" applyFont="1" applyFill="1" applyBorder="1" applyAlignment="1" applyProtection="1">
      <alignment horizontal="center" vertical="center" wrapText="1"/>
    </xf>
    <xf numFmtId="0" fontId="25" fillId="0" borderId="8" xfId="19" applyFont="1" applyBorder="1" applyAlignment="1">
      <alignment horizontal="center" vertical="center" wrapText="1"/>
    </xf>
    <xf numFmtId="0" fontId="25" fillId="0" borderId="14" xfId="19" applyFont="1" applyBorder="1" applyAlignment="1">
      <alignment horizontal="center" vertical="center"/>
    </xf>
    <xf numFmtId="0" fontId="25" fillId="12" borderId="13" xfId="19" applyFont="1" applyFill="1" applyBorder="1" applyAlignment="1">
      <alignment horizontal="center" vertical="center"/>
    </xf>
    <xf numFmtId="0" fontId="25" fillId="12" borderId="11" xfId="19" applyFont="1" applyFill="1" applyBorder="1" applyAlignment="1">
      <alignment horizontal="center" vertical="center"/>
    </xf>
    <xf numFmtId="0" fontId="25" fillId="12" borderId="15" xfId="19" applyFont="1" applyFill="1" applyBorder="1" applyAlignment="1">
      <alignment horizontal="center" vertical="center" wrapText="1"/>
    </xf>
    <xf numFmtId="173" fontId="25" fillId="0" borderId="14" xfId="27" applyNumberFormat="1" applyFont="1" applyFill="1" applyBorder="1" applyAlignment="1" applyProtection="1">
      <alignment horizontal="center" vertical="center" wrapText="1"/>
    </xf>
    <xf numFmtId="173" fontId="25" fillId="12" borderId="11" xfId="27" applyNumberFormat="1" applyFont="1" applyFill="1" applyBorder="1" applyAlignment="1" applyProtection="1">
      <alignment horizontal="center" vertical="center" wrapText="1"/>
    </xf>
    <xf numFmtId="0" fontId="25" fillId="0" borderId="11" xfId="19" applyFont="1" applyBorder="1" applyAlignment="1">
      <alignment horizontal="center" vertical="center" wrapText="1"/>
    </xf>
    <xf numFmtId="0" fontId="25" fillId="0" borderId="13" xfId="19" applyFont="1" applyBorder="1" applyAlignment="1">
      <alignment horizontal="center" vertical="center" wrapText="1"/>
    </xf>
    <xf numFmtId="173" fontId="25" fillId="0" borderId="7" xfId="27" applyNumberFormat="1" applyFont="1" applyFill="1" applyBorder="1" applyAlignment="1" applyProtection="1">
      <alignment horizontal="center" vertical="center" wrapText="1"/>
    </xf>
    <xf numFmtId="173" fontId="25" fillId="12" borderId="7" xfId="27" applyNumberFormat="1" applyFont="1" applyFill="1" applyBorder="1" applyAlignment="1" applyProtection="1">
      <alignment horizontal="center" vertical="center" wrapText="1"/>
    </xf>
    <xf numFmtId="173" fontId="25" fillId="12" borderId="13" xfId="27" applyNumberFormat="1" applyFont="1" applyFill="1" applyBorder="1" applyAlignment="1" applyProtection="1">
      <alignment horizontal="center" vertical="center" wrapText="1"/>
    </xf>
    <xf numFmtId="173" fontId="25" fillId="0" borderId="16" xfId="27" applyNumberFormat="1" applyFont="1" applyFill="1" applyBorder="1" applyAlignment="1" applyProtection="1">
      <alignment horizontal="center" vertical="center" wrapText="1"/>
    </xf>
    <xf numFmtId="173" fontId="25" fillId="12" borderId="20" xfId="27" applyNumberFormat="1" applyFont="1" applyFill="1" applyBorder="1" applyAlignment="1" applyProtection="1">
      <alignment horizontal="center" vertical="center" wrapText="1"/>
    </xf>
    <xf numFmtId="173" fontId="25" fillId="0" borderId="11" xfId="27" applyNumberFormat="1" applyFont="1" applyFill="1" applyBorder="1" applyAlignment="1" applyProtection="1">
      <alignment horizontal="center" vertical="center" wrapText="1"/>
    </xf>
    <xf numFmtId="173" fontId="25" fillId="0" borderId="8" xfId="27" applyNumberFormat="1" applyFont="1" applyBorder="1" applyAlignment="1" applyProtection="1">
      <alignment horizontal="center" vertical="center"/>
    </xf>
    <xf numFmtId="173" fontId="25" fillId="12" borderId="15" xfId="27" applyNumberFormat="1" applyFont="1" applyFill="1" applyBorder="1" applyAlignment="1" applyProtection="1">
      <alignment horizontal="center" vertical="center"/>
    </xf>
    <xf numFmtId="173" fontId="25" fillId="12" borderId="9" xfId="27" applyNumberFormat="1" applyFont="1" applyFill="1" applyBorder="1" applyAlignment="1" applyProtection="1">
      <alignment horizontal="center" vertical="center"/>
    </xf>
    <xf numFmtId="173" fontId="25" fillId="0" borderId="7" xfId="27" applyNumberFormat="1" applyFont="1" applyBorder="1" applyAlignment="1" applyProtection="1">
      <alignment horizontal="center" vertical="center"/>
    </xf>
    <xf numFmtId="173" fontId="25" fillId="12" borderId="7" xfId="27" applyNumberFormat="1" applyFont="1" applyFill="1" applyBorder="1" applyAlignment="1" applyProtection="1">
      <alignment horizontal="center" vertical="center"/>
    </xf>
    <xf numFmtId="173" fontId="25" fillId="0" borderId="14" xfId="27" applyNumberFormat="1" applyFont="1" applyBorder="1" applyAlignment="1" applyProtection="1">
      <alignment horizontal="center" vertical="center"/>
    </xf>
    <xf numFmtId="173" fontId="25" fillId="12" borderId="13" xfId="27" applyNumberFormat="1" applyFont="1" applyFill="1" applyBorder="1" applyAlignment="1" applyProtection="1">
      <alignment horizontal="center" vertical="center"/>
    </xf>
    <xf numFmtId="173" fontId="25" fillId="12" borderId="11" xfId="27" applyNumberFormat="1" applyFont="1" applyFill="1" applyBorder="1" applyAlignment="1" applyProtection="1">
      <alignment horizontal="center" vertical="center"/>
    </xf>
    <xf numFmtId="173" fontId="25" fillId="0" borderId="8" xfId="27" applyNumberFormat="1" applyFont="1" applyFill="1" applyBorder="1" applyAlignment="1" applyProtection="1">
      <alignment horizontal="center" vertical="center"/>
    </xf>
    <xf numFmtId="173" fontId="25" fillId="0" borderId="7" xfId="27" applyNumberFormat="1" applyFont="1" applyFill="1" applyBorder="1" applyAlignment="1" applyProtection="1">
      <alignment horizontal="center" vertical="center"/>
    </xf>
    <xf numFmtId="173" fontId="25" fillId="0" borderId="14" xfId="27" applyNumberFormat="1" applyFont="1" applyFill="1" applyBorder="1" applyAlignment="1" applyProtection="1">
      <alignment horizontal="center" vertical="center"/>
    </xf>
    <xf numFmtId="0" fontId="25" fillId="12" borderId="9" xfId="6" applyFont="1" applyFill="1" applyBorder="1" applyAlignment="1">
      <alignment horizontal="center" vertical="center" wrapText="1"/>
    </xf>
    <xf numFmtId="0" fontId="25" fillId="0" borderId="8" xfId="6" applyFont="1" applyBorder="1" applyAlignment="1">
      <alignment horizontal="center" vertical="center" wrapText="1"/>
    </xf>
    <xf numFmtId="0" fontId="12" fillId="7" borderId="8" xfId="0" applyFont="1" applyFill="1" applyBorder="1" applyAlignment="1">
      <alignment horizontal="left"/>
    </xf>
    <xf numFmtId="0" fontId="12" fillId="7" borderId="9" xfId="0" applyFont="1" applyFill="1" applyBorder="1" applyAlignment="1">
      <alignment horizontal="left"/>
    </xf>
    <xf numFmtId="37" fontId="12" fillId="7" borderId="8" xfId="19" quotePrefix="1" applyNumberFormat="1" applyFont="1" applyFill="1" applyBorder="1" applyAlignment="1">
      <alignment horizontal="left" wrapText="1"/>
    </xf>
    <xf numFmtId="37" fontId="12" fillId="7" borderId="9" xfId="19" quotePrefix="1" applyNumberFormat="1" applyFont="1" applyFill="1" applyBorder="1" applyAlignment="1">
      <alignment horizontal="left" wrapText="1"/>
    </xf>
    <xf numFmtId="0" fontId="12" fillId="2" borderId="8" xfId="18" applyFont="1" applyFill="1" applyBorder="1" applyAlignment="1">
      <alignment horizontal="center" vertical="center" wrapText="1"/>
    </xf>
    <xf numFmtId="0" fontId="12" fillId="12" borderId="15" xfId="18" applyFont="1" applyFill="1" applyBorder="1" applyAlignment="1">
      <alignment horizontal="center" vertical="center" wrapText="1"/>
    </xf>
    <xf numFmtId="0" fontId="12" fillId="12" borderId="9" xfId="18" applyFont="1" applyFill="1" applyBorder="1" applyAlignment="1">
      <alignment horizontal="center" vertical="center" wrapText="1"/>
    </xf>
    <xf numFmtId="0" fontId="25" fillId="12" borderId="10" xfId="6" applyFont="1" applyFill="1" applyBorder="1" applyAlignment="1">
      <alignment horizontal="center" vertical="center" wrapText="1"/>
    </xf>
    <xf numFmtId="0" fontId="25" fillId="12" borderId="6" xfId="6" applyFont="1" applyFill="1" applyBorder="1" applyAlignment="1">
      <alignment horizontal="center" vertical="center" wrapText="1"/>
    </xf>
    <xf numFmtId="0" fontId="25" fillId="0" borderId="8" xfId="18" applyFont="1" applyBorder="1" applyAlignment="1">
      <alignment horizontal="center" vertical="center"/>
    </xf>
    <xf numFmtId="0" fontId="25" fillId="12" borderId="15" xfId="18" applyFont="1" applyFill="1" applyBorder="1" applyAlignment="1">
      <alignment horizontal="center" vertical="center"/>
    </xf>
    <xf numFmtId="0" fontId="25" fillId="12" borderId="9" xfId="18" applyFont="1" applyFill="1" applyBorder="1" applyAlignment="1">
      <alignment horizontal="center" vertical="center"/>
    </xf>
    <xf numFmtId="0" fontId="12" fillId="0" borderId="7" xfId="18" applyFont="1" applyBorder="1" applyAlignment="1">
      <alignment horizontal="center" vertical="center"/>
    </xf>
    <xf numFmtId="0" fontId="12" fillId="12" borderId="7" xfId="18" applyFont="1" applyFill="1" applyBorder="1" applyAlignment="1">
      <alignment horizontal="center" vertical="center"/>
    </xf>
    <xf numFmtId="0" fontId="12" fillId="0" borderId="7" xfId="18" applyFont="1" applyBorder="1" applyAlignment="1">
      <alignment horizontal="center" vertical="center" wrapText="1"/>
    </xf>
    <xf numFmtId="0" fontId="12" fillId="12" borderId="7" xfId="18" applyFont="1" applyFill="1" applyBorder="1" applyAlignment="1">
      <alignment horizontal="center" vertical="center" wrapText="1"/>
    </xf>
    <xf numFmtId="0" fontId="25" fillId="0" borderId="14" xfId="6" applyFont="1" applyBorder="1" applyAlignment="1">
      <alignment horizontal="center" vertical="center" wrapText="1"/>
    </xf>
    <xf numFmtId="0" fontId="25" fillId="12" borderId="11" xfId="6" applyFont="1" applyFill="1" applyBorder="1" applyAlignment="1">
      <alignment horizontal="center" vertical="center" wrapText="1"/>
    </xf>
    <xf numFmtId="0" fontId="25" fillId="0" borderId="7" xfId="18" applyFont="1" applyBorder="1" applyAlignment="1">
      <alignment horizontal="center" vertical="center"/>
    </xf>
    <xf numFmtId="0" fontId="25" fillId="12" borderId="7" xfId="18" applyFont="1" applyFill="1" applyBorder="1" applyAlignment="1">
      <alignment horizontal="center" vertical="center"/>
    </xf>
    <xf numFmtId="0" fontId="12" fillId="0" borderId="8" xfId="18" applyFont="1" applyBorder="1" applyAlignment="1">
      <alignment horizontal="center" vertical="center" wrapText="1"/>
    </xf>
    <xf numFmtId="0" fontId="25" fillId="0" borderId="7" xfId="6" applyFont="1" applyBorder="1" applyAlignment="1">
      <alignment horizontal="center" vertical="center" wrapText="1"/>
    </xf>
    <xf numFmtId="0" fontId="25" fillId="12" borderId="7" xfId="6" applyFont="1" applyFill="1" applyBorder="1" applyAlignment="1">
      <alignment horizontal="center" vertical="center" wrapText="1"/>
    </xf>
    <xf numFmtId="0" fontId="25" fillId="0" borderId="7" xfId="18" applyFont="1" applyBorder="1" applyAlignment="1">
      <alignment horizontal="center" vertical="center" wrapText="1"/>
    </xf>
    <xf numFmtId="0" fontId="25" fillId="0" borderId="8" xfId="18" applyFont="1" applyBorder="1" applyAlignment="1">
      <alignment horizontal="center" vertical="center" wrapText="1"/>
    </xf>
    <xf numFmtId="0" fontId="25" fillId="12" borderId="9" xfId="18" applyFont="1" applyFill="1" applyBorder="1" applyAlignment="1">
      <alignment horizontal="center" vertical="center" wrapText="1"/>
    </xf>
    <xf numFmtId="0" fontId="12" fillId="2" borderId="14" xfId="0" applyFont="1" applyFill="1" applyBorder="1" applyAlignment="1">
      <alignment horizontal="left" vertical="center" wrapText="1"/>
    </xf>
    <xf numFmtId="0" fontId="12" fillId="12" borderId="13" xfId="0" applyFont="1" applyFill="1" applyBorder="1" applyAlignment="1">
      <alignment horizontal="left" vertical="center" wrapText="1"/>
    </xf>
    <xf numFmtId="0" fontId="12" fillId="12" borderId="11" xfId="0" applyFont="1" applyFill="1" applyBorder="1" applyAlignment="1">
      <alignment horizontal="left" vertical="center" wrapText="1"/>
    </xf>
    <xf numFmtId="168" fontId="12" fillId="7" borderId="8" xfId="0" applyNumberFormat="1" applyFont="1" applyFill="1" applyBorder="1" applyAlignment="1">
      <alignment horizontal="left"/>
    </xf>
    <xf numFmtId="168" fontId="12" fillId="7" borderId="9" xfId="0" applyNumberFormat="1" applyFont="1" applyFill="1" applyBorder="1" applyAlignment="1">
      <alignment horizontal="left"/>
    </xf>
    <xf numFmtId="37" fontId="12" fillId="5" borderId="8" xfId="19" quotePrefix="1" applyNumberFormat="1" applyFont="1" applyFill="1" applyBorder="1" applyAlignment="1">
      <alignment horizontal="left" wrapText="1"/>
    </xf>
    <xf numFmtId="37" fontId="12" fillId="5" borderId="9" xfId="19" quotePrefix="1" applyNumberFormat="1" applyFont="1" applyFill="1" applyBorder="1" applyAlignment="1">
      <alignment horizontal="left" wrapText="1"/>
    </xf>
    <xf numFmtId="0" fontId="25" fillId="2" borderId="14" xfId="0" applyFont="1" applyFill="1" applyBorder="1" applyAlignment="1">
      <alignment horizontal="center" vertical="center" wrapText="1"/>
    </xf>
    <xf numFmtId="0" fontId="25" fillId="2" borderId="8" xfId="18" applyFont="1" applyFill="1" applyBorder="1" applyAlignment="1">
      <alignment horizontal="center" vertical="center" wrapText="1"/>
    </xf>
    <xf numFmtId="0" fontId="25" fillId="12" borderId="15" xfId="18" applyFont="1" applyFill="1" applyBorder="1" applyAlignment="1">
      <alignment horizontal="center" vertical="center" wrapText="1"/>
    </xf>
    <xf numFmtId="169" fontId="12" fillId="8" borderId="14" xfId="26" applyNumberFormat="1" applyFont="1" applyFill="1" applyBorder="1" applyAlignment="1" applyProtection="1">
      <alignment horizontal="center" vertical="center" wrapText="1"/>
      <protection locked="0"/>
    </xf>
    <xf numFmtId="169" fontId="12" fillId="8" borderId="13" xfId="26" applyNumberFormat="1" applyFont="1" applyFill="1" applyBorder="1" applyAlignment="1" applyProtection="1">
      <alignment horizontal="center" vertical="center" wrapText="1"/>
      <protection locked="0"/>
    </xf>
    <xf numFmtId="169" fontId="12" fillId="8" borderId="11" xfId="26" applyNumberFormat="1" applyFont="1" applyFill="1" applyBorder="1" applyAlignment="1" applyProtection="1">
      <alignment horizontal="center" vertical="center" wrapText="1"/>
      <protection locked="0"/>
    </xf>
    <xf numFmtId="0" fontId="25" fillId="2" borderId="0" xfId="25" applyFont="1" applyFill="1" applyAlignment="1">
      <alignment horizontal="left" vertical="center"/>
    </xf>
    <xf numFmtId="0" fontId="25" fillId="12" borderId="0" xfId="25" quotePrefix="1" applyFont="1" applyFill="1" applyAlignment="1">
      <alignment horizontal="left" vertical="center"/>
    </xf>
    <xf numFmtId="0" fontId="25" fillId="2" borderId="7" xfId="31" applyFont="1" applyFill="1" applyBorder="1" applyAlignment="1">
      <alignment horizontal="left" vertical="center" wrapText="1"/>
    </xf>
    <xf numFmtId="0" fontId="25" fillId="12" borderId="7" xfId="31" applyFont="1" applyFill="1" applyBorder="1" applyAlignment="1">
      <alignment horizontal="left" vertical="center" wrapText="1"/>
    </xf>
    <xf numFmtId="0" fontId="12" fillId="6" borderId="8" xfId="31" applyFill="1" applyBorder="1" applyAlignment="1" applyProtection="1">
      <alignment horizontal="left" vertical="center" wrapText="1"/>
      <protection locked="0"/>
    </xf>
    <xf numFmtId="0" fontId="12" fillId="6" borderId="9" xfId="31" applyFill="1" applyBorder="1" applyAlignment="1" applyProtection="1">
      <alignment horizontal="left" vertical="center" wrapText="1"/>
      <protection locked="0"/>
    </xf>
    <xf numFmtId="0" fontId="12" fillId="6" borderId="7" xfId="31" applyFill="1" applyBorder="1" applyAlignment="1" applyProtection="1">
      <alignment horizontal="left" vertical="center" wrapText="1"/>
      <protection locked="0"/>
    </xf>
    <xf numFmtId="169" fontId="12" fillId="8" borderId="7" xfId="25" applyNumberFormat="1" applyFill="1" applyBorder="1" applyAlignment="1" applyProtection="1">
      <alignment horizontal="right" vertical="center" wrapText="1"/>
      <protection locked="0"/>
    </xf>
    <xf numFmtId="0" fontId="12" fillId="6" borderId="20" xfId="30" applyFont="1" applyFill="1" applyBorder="1" applyAlignment="1" applyProtection="1">
      <alignment horizontal="center" vertical="center" wrapText="1"/>
      <protection locked="0"/>
    </xf>
    <xf numFmtId="0" fontId="12" fillId="6" borderId="6" xfId="30" applyFont="1" applyFill="1" applyBorder="1" applyAlignment="1" applyProtection="1">
      <alignment horizontal="center" vertical="center" wrapText="1"/>
      <protection locked="0"/>
    </xf>
    <xf numFmtId="0" fontId="12" fillId="6" borderId="12" xfId="30" applyFont="1" applyFill="1" applyBorder="1" applyAlignment="1" applyProtection="1">
      <alignment horizontal="center" vertical="center" wrapText="1"/>
      <protection locked="0"/>
    </xf>
    <xf numFmtId="37" fontId="12" fillId="2" borderId="0" xfId="25" applyNumberFormat="1" applyFill="1" applyAlignment="1">
      <alignment horizontal="right"/>
    </xf>
    <xf numFmtId="37" fontId="12" fillId="12" borderId="0" xfId="25" applyNumberFormat="1" applyFill="1" applyAlignment="1">
      <alignment horizontal="right"/>
    </xf>
    <xf numFmtId="0" fontId="12" fillId="6" borderId="8" xfId="30" applyFont="1" applyFill="1" applyBorder="1" applyAlignment="1" applyProtection="1">
      <alignment horizontal="center" vertical="center" wrapText="1"/>
      <protection locked="0"/>
    </xf>
    <xf numFmtId="0" fontId="22" fillId="6" borderId="15" xfId="0" applyFont="1" applyFill="1" applyBorder="1" applyAlignment="1" applyProtection="1">
      <alignment horizontal="center" vertical="center" wrapText="1"/>
      <protection locked="0"/>
    </xf>
    <xf numFmtId="0" fontId="22" fillId="6" borderId="9" xfId="0" applyFont="1" applyFill="1" applyBorder="1" applyAlignment="1" applyProtection="1">
      <alignment horizontal="center" vertical="center" wrapText="1"/>
      <protection locked="0"/>
    </xf>
    <xf numFmtId="0" fontId="25" fillId="0" borderId="6" xfId="25" applyFont="1" applyBorder="1" applyAlignment="1">
      <alignment horizontal="left" vertical="center" wrapText="1"/>
    </xf>
    <xf numFmtId="0" fontId="25" fillId="12" borderId="6" xfId="25" applyFont="1" applyFill="1" applyBorder="1" applyAlignment="1">
      <alignment horizontal="left" vertical="center" wrapText="1"/>
    </xf>
    <xf numFmtId="0" fontId="12" fillId="6" borderId="15" xfId="30" applyFont="1" applyFill="1" applyBorder="1" applyAlignment="1" applyProtection="1">
      <alignment horizontal="center" vertical="center" wrapText="1"/>
      <protection locked="0"/>
    </xf>
    <xf numFmtId="0" fontId="12" fillId="6" borderId="9" xfId="30" applyFont="1" applyFill="1" applyBorder="1" applyAlignment="1" applyProtection="1">
      <alignment horizontal="center" vertical="center" wrapText="1"/>
      <protection locked="0"/>
    </xf>
    <xf numFmtId="0" fontId="25" fillId="2" borderId="6" xfId="25" applyFont="1" applyFill="1" applyBorder="1" applyAlignment="1">
      <alignment horizontal="left" vertical="center" wrapText="1"/>
    </xf>
    <xf numFmtId="0" fontId="25" fillId="2" borderId="8" xfId="30" applyFont="1" applyFill="1" applyBorder="1" applyAlignment="1">
      <alignment horizontal="left" vertical="center" wrapText="1"/>
    </xf>
    <xf numFmtId="0" fontId="25" fillId="12" borderId="15" xfId="30" applyFont="1" applyFill="1" applyBorder="1" applyAlignment="1">
      <alignment horizontal="left" vertical="center" wrapText="1"/>
    </xf>
    <xf numFmtId="1" fontId="12" fillId="7" borderId="7" xfId="26" applyNumberFormat="1" applyFont="1" applyFill="1" applyBorder="1" applyAlignment="1" applyProtection="1">
      <alignment horizontal="center" vertical="center"/>
    </xf>
    <xf numFmtId="0" fontId="25" fillId="2" borderId="16" xfId="0" applyFont="1" applyFill="1" applyBorder="1" applyAlignment="1">
      <alignment horizontal="center" vertical="center" wrapText="1"/>
    </xf>
    <xf numFmtId="0" fontId="25" fillId="12" borderId="10" xfId="0" applyFont="1" applyFill="1" applyBorder="1" applyAlignment="1">
      <alignment horizontal="center" vertical="center" wrapText="1"/>
    </xf>
    <xf numFmtId="0" fontId="25" fillId="12" borderId="17" xfId="0" applyFont="1" applyFill="1" applyBorder="1" applyAlignment="1">
      <alignment horizontal="center" vertical="center" wrapText="1"/>
    </xf>
    <xf numFmtId="0" fontId="25" fillId="12" borderId="20" xfId="0" applyFont="1" applyFill="1" applyBorder="1" applyAlignment="1">
      <alignment horizontal="center" vertical="center" wrapText="1"/>
    </xf>
    <xf numFmtId="0" fontId="25" fillId="12" borderId="6" xfId="0" applyFont="1" applyFill="1" applyBorder="1" applyAlignment="1">
      <alignment horizontal="center" vertical="center" wrapText="1"/>
    </xf>
    <xf numFmtId="0" fontId="25" fillId="12" borderId="12" xfId="0" applyFont="1" applyFill="1" applyBorder="1" applyAlignment="1">
      <alignment horizontal="center" vertical="center" wrapText="1"/>
    </xf>
    <xf numFmtId="0" fontId="12" fillId="2" borderId="7" xfId="0" applyFont="1" applyFill="1" applyBorder="1" applyAlignment="1">
      <alignment vertical="center"/>
    </xf>
    <xf numFmtId="0" fontId="12" fillId="12" borderId="7" xfId="0" applyFont="1" applyFill="1" applyBorder="1" applyAlignment="1">
      <alignment vertical="center"/>
    </xf>
    <xf numFmtId="0" fontId="12" fillId="2" borderId="8" xfId="0" applyFont="1" applyFill="1" applyBorder="1" applyAlignment="1">
      <alignment horizontal="left" vertical="center" shrinkToFit="1"/>
    </xf>
    <xf numFmtId="0" fontId="12" fillId="12" borderId="9" xfId="0" applyFont="1" applyFill="1" applyBorder="1" applyAlignment="1">
      <alignment horizontal="left" vertical="center" shrinkToFit="1"/>
    </xf>
    <xf numFmtId="165" fontId="25" fillId="0" borderId="7" xfId="19" applyNumberFormat="1" applyFont="1" applyBorder="1" applyAlignment="1" applyProtection="1">
      <alignment horizontal="center" vertical="center" wrapText="1"/>
      <protection hidden="1"/>
    </xf>
    <xf numFmtId="165" fontId="25" fillId="12" borderId="7" xfId="19" applyNumberFormat="1" applyFont="1" applyFill="1" applyBorder="1" applyAlignment="1" applyProtection="1">
      <alignment horizontal="center" vertical="center" wrapText="1"/>
      <protection hidden="1"/>
    </xf>
    <xf numFmtId="0" fontId="12" fillId="2" borderId="20" xfId="19" applyFont="1" applyFill="1" applyBorder="1" applyAlignment="1">
      <alignment horizontal="center" vertical="center" wrapText="1"/>
    </xf>
    <xf numFmtId="0" fontId="12" fillId="12" borderId="6" xfId="19" applyFont="1" applyFill="1" applyBorder="1" applyAlignment="1">
      <alignment horizontal="center" vertical="center" wrapText="1"/>
    </xf>
    <xf numFmtId="0" fontId="12" fillId="7" borderId="15" xfId="19" applyFont="1" applyFill="1" applyBorder="1" applyAlignment="1">
      <alignment horizontal="center" vertical="center" wrapText="1"/>
    </xf>
    <xf numFmtId="0" fontId="12" fillId="7" borderId="7" xfId="19" applyFont="1" applyFill="1" applyBorder="1" applyAlignment="1">
      <alignment horizontal="center" vertical="center" wrapText="1"/>
    </xf>
    <xf numFmtId="0" fontId="12" fillId="12" borderId="15" xfId="19" applyFont="1" applyFill="1" applyBorder="1" applyAlignment="1">
      <alignment horizontal="center" vertical="center" wrapText="1"/>
    </xf>
    <xf numFmtId="165" fontId="12" fillId="6" borderId="8" xfId="21" applyNumberFormat="1" applyFont="1" applyFill="1" applyBorder="1" applyAlignment="1" applyProtection="1">
      <alignment horizontal="center" vertical="center" wrapText="1"/>
      <protection locked="0"/>
    </xf>
    <xf numFmtId="165" fontId="12" fillId="6" borderId="9" xfId="21" applyNumberFormat="1" applyFont="1" applyFill="1" applyBorder="1" applyAlignment="1" applyProtection="1">
      <alignment horizontal="center" vertical="center" wrapText="1"/>
      <protection locked="0"/>
    </xf>
    <xf numFmtId="165" fontId="25" fillId="0" borderId="16" xfId="19" applyNumberFormat="1" applyFont="1" applyBorder="1" applyAlignment="1" applyProtection="1">
      <alignment horizontal="center" vertical="center" wrapText="1"/>
      <protection hidden="1"/>
    </xf>
    <xf numFmtId="165" fontId="25" fillId="12" borderId="10" xfId="19" applyNumberFormat="1" applyFont="1" applyFill="1" applyBorder="1" applyAlignment="1" applyProtection="1">
      <alignment horizontal="center" vertical="center" wrapText="1"/>
      <protection hidden="1"/>
    </xf>
    <xf numFmtId="165" fontId="25" fillId="12" borderId="17" xfId="19" applyNumberFormat="1" applyFont="1" applyFill="1" applyBorder="1" applyAlignment="1" applyProtection="1">
      <alignment horizontal="center" vertical="center" wrapText="1"/>
      <protection hidden="1"/>
    </xf>
    <xf numFmtId="165" fontId="25" fillId="12" borderId="18" xfId="19" applyNumberFormat="1" applyFont="1" applyFill="1" applyBorder="1" applyAlignment="1" applyProtection="1">
      <alignment horizontal="center" vertical="center" wrapText="1"/>
      <protection hidden="1"/>
    </xf>
    <xf numFmtId="165" fontId="25" fillId="12" borderId="0" xfId="19" applyNumberFormat="1" applyFont="1" applyFill="1" applyAlignment="1" applyProtection="1">
      <alignment horizontal="center" vertical="center" wrapText="1"/>
      <protection hidden="1"/>
    </xf>
    <xf numFmtId="165" fontId="25" fillId="12" borderId="19" xfId="19" applyNumberFormat="1" applyFont="1" applyFill="1" applyBorder="1" applyAlignment="1" applyProtection="1">
      <alignment horizontal="center" vertical="center" wrapText="1"/>
      <protection hidden="1"/>
    </xf>
    <xf numFmtId="0" fontId="12" fillId="6" borderId="7" xfId="30" applyFont="1" applyFill="1" applyBorder="1" applyAlignment="1" applyProtection="1">
      <alignment horizontal="center" vertical="center" wrapText="1"/>
      <protection locked="0"/>
    </xf>
    <xf numFmtId="0" fontId="25" fillId="2" borderId="0" xfId="25" applyFont="1" applyFill="1" applyAlignment="1">
      <alignment vertical="center" wrapText="1"/>
    </xf>
    <xf numFmtId="0" fontId="12" fillId="12" borderId="0" xfId="30" applyFont="1" applyFill="1">
      <alignment vertical="center"/>
    </xf>
    <xf numFmtId="0" fontId="12" fillId="2" borderId="0" xfId="0" applyFont="1" applyFill="1" applyAlignment="1">
      <alignment horizontal="justify" vertical="center" wrapText="1"/>
    </xf>
    <xf numFmtId="0" fontId="12" fillId="12" borderId="0" xfId="0" applyFont="1" applyFill="1" applyAlignment="1">
      <alignment horizontal="justify" vertical="center" wrapText="1"/>
    </xf>
    <xf numFmtId="0" fontId="25" fillId="0" borderId="0" xfId="25" applyFont="1" applyAlignment="1">
      <alignment vertical="center" wrapText="1"/>
    </xf>
    <xf numFmtId="0" fontId="25" fillId="12" borderId="0" xfId="30" applyFont="1" applyFill="1" applyAlignment="1">
      <alignment vertical="center" wrapText="1"/>
    </xf>
    <xf numFmtId="0" fontId="25" fillId="2" borderId="8" xfId="30" applyFont="1" applyFill="1" applyBorder="1" applyAlignment="1">
      <alignment horizontal="left" vertical="center"/>
    </xf>
    <xf numFmtId="0" fontId="25" fillId="12" borderId="9" xfId="30" applyFont="1" applyFill="1" applyBorder="1" applyAlignment="1">
      <alignment horizontal="left" vertical="center"/>
    </xf>
    <xf numFmtId="0" fontId="25" fillId="12" borderId="15" xfId="30" applyFont="1" applyFill="1" applyBorder="1" applyAlignment="1">
      <alignment horizontal="left" vertical="center"/>
    </xf>
    <xf numFmtId="0" fontId="25" fillId="2" borderId="7" xfId="25" applyFont="1" applyFill="1" applyBorder="1" applyAlignment="1">
      <alignment horizontal="left" vertical="center"/>
    </xf>
    <xf numFmtId="0" fontId="25" fillId="12" borderId="7" xfId="25" applyFont="1" applyFill="1" applyBorder="1" applyAlignment="1">
      <alignment horizontal="left" vertical="center"/>
    </xf>
    <xf numFmtId="0" fontId="25" fillId="2" borderId="7" xfId="0" applyFont="1" applyFill="1" applyBorder="1" applyAlignment="1">
      <alignment horizontal="center" vertical="center" wrapText="1"/>
    </xf>
    <xf numFmtId="0" fontId="25" fillId="12" borderId="9" xfId="0" applyFont="1" applyFill="1" applyBorder="1" applyAlignment="1">
      <alignment horizontal="center" vertical="center"/>
    </xf>
    <xf numFmtId="0" fontId="25" fillId="2" borderId="16" xfId="0" applyFont="1" applyFill="1" applyBorder="1" applyAlignment="1">
      <alignment horizontal="center" vertical="center"/>
    </xf>
    <xf numFmtId="0" fontId="25" fillId="12" borderId="17" xfId="0" applyFont="1" applyFill="1" applyBorder="1" applyAlignment="1">
      <alignment horizontal="center" vertical="center"/>
    </xf>
    <xf numFmtId="0" fontId="25" fillId="12" borderId="20" xfId="0" applyFont="1" applyFill="1" applyBorder="1" applyAlignment="1">
      <alignment horizontal="center" vertical="center"/>
    </xf>
    <xf numFmtId="0" fontId="25" fillId="12" borderId="12" xfId="0" applyFont="1" applyFill="1" applyBorder="1" applyAlignment="1">
      <alignment horizontal="center" vertical="center"/>
    </xf>
    <xf numFmtId="0" fontId="25" fillId="2" borderId="14" xfId="0" applyFont="1" applyFill="1" applyBorder="1" applyAlignment="1">
      <alignment horizontal="center" vertical="center"/>
    </xf>
    <xf numFmtId="0" fontId="25" fillId="12" borderId="11" xfId="0" applyFont="1" applyFill="1" applyBorder="1" applyAlignment="1">
      <alignment horizontal="center" vertical="center"/>
    </xf>
    <xf numFmtId="169" fontId="12" fillId="8" borderId="11" xfId="1" applyNumberFormat="1" applyFont="1" applyFill="1" applyBorder="1" applyAlignment="1" applyProtection="1">
      <alignment horizontal="center" vertical="center" wrapText="1"/>
      <protection locked="0"/>
    </xf>
    <xf numFmtId="0" fontId="12" fillId="5" borderId="8" xfId="0" applyFont="1" applyFill="1" applyBorder="1" applyAlignment="1">
      <alignment horizontal="left"/>
    </xf>
    <xf numFmtId="0" fontId="12" fillId="5" borderId="9" xfId="0" applyFont="1" applyFill="1" applyBorder="1" applyAlignment="1">
      <alignment horizontal="left"/>
    </xf>
    <xf numFmtId="0" fontId="25" fillId="12" borderId="14" xfId="0" applyFont="1" applyFill="1" applyBorder="1" applyAlignment="1">
      <alignment horizontal="center" vertical="center"/>
    </xf>
    <xf numFmtId="0" fontId="12" fillId="0" borderId="0" xfId="32" applyFont="1" applyAlignment="1">
      <alignment horizontal="left" vertical="top" wrapText="1" indent="3"/>
    </xf>
    <xf numFmtId="0" fontId="12" fillId="12" borderId="0" xfId="32" applyFont="1" applyFill="1" applyAlignment="1">
      <alignment horizontal="left" vertical="top" wrapText="1" indent="3"/>
    </xf>
    <xf numFmtId="0" fontId="25" fillId="0" borderId="7" xfId="32" applyFont="1" applyBorder="1" applyAlignment="1">
      <alignment vertical="center" wrapText="1"/>
    </xf>
    <xf numFmtId="0" fontId="25" fillId="12" borderId="7" xfId="32" applyFont="1" applyFill="1" applyBorder="1" applyAlignment="1">
      <alignment vertical="center" wrapText="1"/>
    </xf>
    <xf numFmtId="0" fontId="12" fillId="0" borderId="0" xfId="32" applyFont="1" applyAlignment="1">
      <alignment vertical="top" wrapText="1"/>
    </xf>
    <xf numFmtId="0" fontId="12" fillId="12" borderId="0" xfId="32" applyFont="1" applyFill="1" applyAlignment="1">
      <alignment vertical="top" wrapText="1"/>
    </xf>
    <xf numFmtId="0" fontId="12" fillId="0" borderId="0" xfId="32" applyFont="1" applyAlignment="1">
      <alignment vertical="center" wrapText="1"/>
    </xf>
    <xf numFmtId="0" fontId="12" fillId="12" borderId="0" xfId="32" applyFont="1" applyFill="1" applyAlignment="1">
      <alignment vertical="center" wrapText="1"/>
    </xf>
    <xf numFmtId="0" fontId="12" fillId="0" borderId="0" xfId="32" applyFont="1" applyAlignment="1">
      <alignment horizontal="center" vertical="center" wrapText="1"/>
    </xf>
    <xf numFmtId="0" fontId="12" fillId="12" borderId="0" xfId="32" applyFont="1" applyFill="1" applyAlignment="1">
      <alignment horizontal="center" vertical="center" wrapText="1"/>
    </xf>
    <xf numFmtId="0" fontId="12" fillId="0" borderId="0" xfId="32" applyFont="1" applyAlignment="1">
      <alignment horizontal="right" vertical="center" wrapText="1"/>
    </xf>
    <xf numFmtId="0" fontId="12" fillId="12" borderId="0" xfId="32" applyFont="1" applyFill="1" applyAlignment="1">
      <alignment horizontal="right" vertical="center" wrapText="1"/>
    </xf>
    <xf numFmtId="0" fontId="12" fillId="0" borderId="7" xfId="32" applyFont="1" applyBorder="1" applyAlignment="1">
      <alignment vertical="center" wrapText="1"/>
    </xf>
    <xf numFmtId="0" fontId="12" fillId="12" borderId="7" xfId="32" applyFont="1" applyFill="1" applyBorder="1" applyAlignment="1">
      <alignment vertical="center" wrapText="1"/>
    </xf>
    <xf numFmtId="0" fontId="12" fillId="6" borderId="8" xfId="32" applyFont="1" applyFill="1" applyBorder="1" applyAlignment="1" applyProtection="1">
      <alignment horizontal="right" vertical="center" wrapText="1"/>
      <protection locked="0"/>
    </xf>
    <xf numFmtId="0" fontId="0" fillId="6" borderId="15" xfId="0" applyFill="1" applyBorder="1" applyAlignment="1" applyProtection="1">
      <alignment horizontal="right" vertical="center" wrapText="1"/>
      <protection locked="0"/>
    </xf>
    <xf numFmtId="0" fontId="0" fillId="6" borderId="9" xfId="0" applyFill="1" applyBorder="1" applyAlignment="1" applyProtection="1">
      <alignment horizontal="right" vertical="center" wrapText="1"/>
      <protection locked="0"/>
    </xf>
    <xf numFmtId="0" fontId="12" fillId="6" borderId="8" xfId="32" applyFont="1" applyFill="1" applyBorder="1" applyAlignment="1" applyProtection="1">
      <alignment horizontal="left" vertical="center" wrapText="1"/>
      <protection locked="0"/>
    </xf>
    <xf numFmtId="0" fontId="0" fillId="6" borderId="15" xfId="0" applyFill="1" applyBorder="1" applyAlignment="1" applyProtection="1">
      <alignment horizontal="left" vertical="center" wrapText="1"/>
      <protection locked="0"/>
    </xf>
    <xf numFmtId="0" fontId="0" fillId="6" borderId="9" xfId="0" applyFill="1" applyBorder="1" applyAlignment="1" applyProtection="1">
      <alignment horizontal="left" vertical="center" wrapText="1"/>
      <protection locked="0"/>
    </xf>
    <xf numFmtId="0" fontId="25" fillId="0" borderId="8" xfId="32" applyFont="1" applyBorder="1" applyAlignment="1">
      <alignment vertical="center" wrapText="1"/>
    </xf>
    <xf numFmtId="0" fontId="25" fillId="12" borderId="8" xfId="32" applyFont="1" applyFill="1" applyBorder="1" applyAlignment="1">
      <alignment vertical="center" wrapText="1"/>
    </xf>
    <xf numFmtId="0" fontId="25" fillId="0" borderId="17" xfId="32" applyFont="1" applyBorder="1" applyAlignment="1">
      <alignment vertical="center" wrapText="1"/>
    </xf>
    <xf numFmtId="0" fontId="25" fillId="12" borderId="16" xfId="32" applyFont="1" applyFill="1" applyBorder="1" applyAlignment="1">
      <alignment vertical="center" wrapText="1"/>
    </xf>
    <xf numFmtId="0" fontId="25" fillId="0" borderId="16" xfId="32" applyFont="1" applyBorder="1" applyAlignment="1">
      <alignment vertical="center" wrapText="1"/>
    </xf>
    <xf numFmtId="0" fontId="25" fillId="12" borderId="17" xfId="32" applyFont="1" applyFill="1" applyBorder="1" applyAlignment="1">
      <alignment vertical="center" wrapText="1"/>
    </xf>
    <xf numFmtId="0" fontId="12" fillId="0" borderId="18" xfId="32" applyFont="1" applyBorder="1" applyAlignment="1">
      <alignment vertical="center" wrapText="1"/>
    </xf>
    <xf numFmtId="0" fontId="12" fillId="12" borderId="19" xfId="32" applyFont="1" applyFill="1" applyBorder="1" applyAlignment="1">
      <alignment vertical="center" wrapText="1"/>
    </xf>
    <xf numFmtId="177" fontId="12" fillId="8" borderId="7" xfId="32" applyNumberFormat="1" applyFont="1" applyFill="1" applyBorder="1" applyAlignment="1" applyProtection="1">
      <alignment horizontal="right" vertical="center" wrapText="1"/>
      <protection locked="0"/>
    </xf>
    <xf numFmtId="177" fontId="12" fillId="7" borderId="11" xfId="32" applyNumberFormat="1" applyFont="1" applyFill="1" applyBorder="1" applyAlignment="1">
      <alignment horizontal="right" vertical="center" wrapText="1"/>
    </xf>
    <xf numFmtId="0" fontId="12" fillId="0" borderId="13" xfId="32" applyFont="1" applyBorder="1" applyAlignment="1">
      <alignment vertical="center" wrapText="1"/>
    </xf>
    <xf numFmtId="0" fontId="12" fillId="12" borderId="13" xfId="32" applyFont="1" applyFill="1" applyBorder="1" applyAlignment="1">
      <alignment vertical="center" wrapText="1"/>
    </xf>
    <xf numFmtId="0" fontId="12" fillId="0" borderId="20" xfId="32" quotePrefix="1" applyFont="1" applyBorder="1" applyAlignment="1">
      <alignment horizontal="center" vertical="center" wrapText="1"/>
    </xf>
    <xf numFmtId="0" fontId="12" fillId="12" borderId="12" xfId="32" quotePrefix="1" applyFont="1" applyFill="1" applyBorder="1" applyAlignment="1">
      <alignment horizontal="center" vertical="center" wrapText="1"/>
    </xf>
    <xf numFmtId="177" fontId="12" fillId="7" borderId="7" xfId="32" applyNumberFormat="1" applyFont="1" applyFill="1" applyBorder="1" applyAlignment="1">
      <alignment horizontal="right" vertical="center" wrapText="1"/>
    </xf>
    <xf numFmtId="0" fontId="12" fillId="0" borderId="16" xfId="32" applyFont="1" applyBorder="1" applyAlignment="1">
      <alignment vertical="center" wrapText="1"/>
    </xf>
    <xf numFmtId="0" fontId="12" fillId="12" borderId="10" xfId="32" applyFont="1" applyFill="1" applyBorder="1" applyAlignment="1">
      <alignment vertical="center" wrapText="1"/>
    </xf>
    <xf numFmtId="0" fontId="12" fillId="12" borderId="17" xfId="32" applyFont="1" applyFill="1" applyBorder="1" applyAlignment="1">
      <alignment vertical="center" wrapText="1"/>
    </xf>
    <xf numFmtId="0" fontId="12" fillId="0" borderId="20" xfId="32" applyFont="1" applyBorder="1" applyAlignment="1">
      <alignment vertical="center" wrapText="1"/>
    </xf>
    <xf numFmtId="0" fontId="12" fillId="12" borderId="6" xfId="32" applyFont="1" applyFill="1" applyBorder="1" applyAlignment="1">
      <alignment vertical="center" wrapText="1"/>
    </xf>
    <xf numFmtId="0" fontId="12" fillId="12" borderId="12" xfId="32" applyFont="1" applyFill="1" applyBorder="1" applyAlignment="1">
      <alignment vertical="center" wrapText="1"/>
    </xf>
    <xf numFmtId="0" fontId="12" fillId="0" borderId="14" xfId="32" applyFont="1" applyBorder="1" applyAlignment="1">
      <alignment vertical="center" wrapText="1"/>
    </xf>
    <xf numFmtId="0" fontId="12" fillId="12" borderId="14" xfId="32" applyFont="1" applyFill="1" applyBorder="1" applyAlignment="1">
      <alignment vertical="center" wrapText="1"/>
    </xf>
    <xf numFmtId="0" fontId="12" fillId="0" borderId="10" xfId="32" applyFont="1" applyBorder="1" applyAlignment="1">
      <alignment vertical="center" wrapText="1"/>
    </xf>
    <xf numFmtId="0" fontId="12" fillId="0" borderId="20" xfId="32" quotePrefix="1" applyFont="1" applyBorder="1" applyAlignment="1">
      <alignment vertical="center" wrapText="1"/>
    </xf>
    <xf numFmtId="0" fontId="12" fillId="0" borderId="6" xfId="32" quotePrefix="1" applyFont="1" applyBorder="1" applyAlignment="1">
      <alignment vertical="center" wrapText="1"/>
    </xf>
    <xf numFmtId="0" fontId="12" fillId="0" borderId="7" xfId="32" applyFont="1" applyBorder="1" applyAlignment="1">
      <alignment horizontal="left" vertical="center" wrapText="1"/>
    </xf>
    <xf numFmtId="0" fontId="12" fillId="12" borderId="7" xfId="32" applyFont="1" applyFill="1" applyBorder="1" applyAlignment="1">
      <alignment horizontal="left" vertical="center" wrapText="1"/>
    </xf>
    <xf numFmtId="177" fontId="12" fillId="7" borderId="7" xfId="32" applyNumberFormat="1" applyFont="1" applyFill="1" applyBorder="1" applyAlignment="1">
      <alignment horizontal="center" vertical="center" wrapText="1"/>
    </xf>
    <xf numFmtId="177" fontId="12" fillId="8" borderId="11" xfId="32" applyNumberFormat="1" applyFont="1" applyFill="1" applyBorder="1" applyAlignment="1" applyProtection="1">
      <alignment horizontal="right" vertical="center" wrapText="1"/>
      <protection locked="0"/>
    </xf>
    <xf numFmtId="0" fontId="12" fillId="0" borderId="7" xfId="32" applyFont="1" applyBorder="1" applyAlignment="1">
      <alignment horizontal="justify" vertical="center" wrapText="1"/>
    </xf>
    <xf numFmtId="0" fontId="12" fillId="12" borderId="7" xfId="32" applyFont="1" applyFill="1" applyBorder="1" applyAlignment="1">
      <alignment horizontal="justify" vertical="center" wrapText="1"/>
    </xf>
    <xf numFmtId="0" fontId="12" fillId="12" borderId="18" xfId="32" applyFont="1" applyFill="1" applyBorder="1" applyAlignment="1">
      <alignment vertical="center" wrapText="1"/>
    </xf>
    <xf numFmtId="0" fontId="12" fillId="12" borderId="20" xfId="32" applyFont="1" applyFill="1" applyBorder="1" applyAlignment="1">
      <alignment vertical="center" wrapText="1"/>
    </xf>
    <xf numFmtId="0" fontId="12" fillId="12" borderId="11" xfId="32" applyFont="1" applyFill="1" applyBorder="1" applyAlignment="1">
      <alignment vertical="center" wrapText="1"/>
    </xf>
    <xf numFmtId="0" fontId="12" fillId="12" borderId="12" xfId="32" quotePrefix="1" applyFont="1" applyFill="1" applyBorder="1" applyAlignment="1">
      <alignment vertical="center" wrapText="1"/>
    </xf>
    <xf numFmtId="0" fontId="12" fillId="12" borderId="6" xfId="32" quotePrefix="1" applyFont="1" applyFill="1" applyBorder="1" applyAlignment="1">
      <alignment vertical="center" wrapText="1"/>
    </xf>
    <xf numFmtId="0" fontId="12" fillId="0" borderId="0" xfId="32" applyFont="1" applyAlignment="1">
      <alignment horizontal="right" vertical="top" wrapText="1"/>
    </xf>
    <xf numFmtId="0" fontId="12" fillId="12" borderId="0" xfId="32" applyFont="1" applyFill="1" applyAlignment="1">
      <alignment horizontal="right" vertical="top" wrapText="1"/>
    </xf>
    <xf numFmtId="175" fontId="12" fillId="7" borderId="8" xfId="26" applyNumberFormat="1" applyFont="1" applyFill="1" applyBorder="1" applyAlignment="1" applyProtection="1">
      <alignment horizontal="left" vertical="center"/>
    </xf>
    <xf numFmtId="175" fontId="12" fillId="7" borderId="9" xfId="26" applyNumberFormat="1" applyFont="1" applyFill="1" applyBorder="1" applyAlignment="1" applyProtection="1">
      <alignment horizontal="left" vertical="center"/>
    </xf>
    <xf numFmtId="0" fontId="12" fillId="2" borderId="0" xfId="0" applyFont="1" applyFill="1" applyAlignment="1">
      <alignment horizontal="left" vertical="top" wrapText="1"/>
    </xf>
    <xf numFmtId="0" fontId="12" fillId="2" borderId="0" xfId="0" applyFont="1" applyFill="1" applyAlignment="1">
      <alignment horizontal="left" vertical="top"/>
    </xf>
    <xf numFmtId="0" fontId="12" fillId="6" borderId="8" xfId="0" applyFont="1" applyFill="1" applyBorder="1" applyAlignment="1" applyProtection="1">
      <alignment horizontal="center" vertical="center" wrapText="1"/>
      <protection locked="0"/>
    </xf>
    <xf numFmtId="0" fontId="12" fillId="6" borderId="9" xfId="0" applyFont="1" applyFill="1" applyBorder="1" applyAlignment="1" applyProtection="1">
      <alignment horizontal="center" vertical="center" wrapText="1"/>
      <protection locked="0"/>
    </xf>
    <xf numFmtId="168" fontId="12" fillId="7" borderId="8" xfId="0" applyNumberFormat="1" applyFont="1" applyFill="1" applyBorder="1" applyAlignment="1">
      <alignment horizontal="center"/>
    </xf>
    <xf numFmtId="168" fontId="12" fillId="7" borderId="9" xfId="0" applyNumberFormat="1" applyFont="1" applyFill="1" applyBorder="1" applyAlignment="1">
      <alignment horizontal="center"/>
    </xf>
    <xf numFmtId="168" fontId="12" fillId="5" borderId="8" xfId="0" applyNumberFormat="1" applyFont="1" applyFill="1" applyBorder="1" applyAlignment="1">
      <alignment horizontal="center"/>
    </xf>
    <xf numFmtId="168" fontId="12" fillId="5" borderId="9" xfId="0" applyNumberFormat="1" applyFont="1" applyFill="1" applyBorder="1" applyAlignment="1">
      <alignment horizontal="center"/>
    </xf>
    <xf numFmtId="0" fontId="12" fillId="9" borderId="8" xfId="0" applyFont="1" applyFill="1" applyBorder="1" applyAlignment="1">
      <alignment horizontal="center" vertical="center"/>
    </xf>
    <xf numFmtId="0" fontId="12" fillId="9" borderId="15" xfId="0" applyFont="1" applyFill="1" applyBorder="1" applyAlignment="1">
      <alignment horizontal="center" vertical="center"/>
    </xf>
    <xf numFmtId="0" fontId="12" fillId="9" borderId="9" xfId="0" applyFont="1" applyFill="1" applyBorder="1" applyAlignment="1">
      <alignment horizontal="center" vertical="center"/>
    </xf>
    <xf numFmtId="0" fontId="12" fillId="6" borderId="16" xfId="0" applyFont="1" applyFill="1" applyBorder="1" applyAlignment="1" applyProtection="1">
      <alignment horizontal="center" vertical="center" wrapText="1"/>
      <protection locked="0"/>
    </xf>
    <xf numFmtId="0" fontId="12" fillId="6" borderId="10" xfId="0" applyFont="1" applyFill="1" applyBorder="1" applyAlignment="1" applyProtection="1">
      <alignment horizontal="center" vertical="center" wrapText="1"/>
      <protection locked="0"/>
    </xf>
    <xf numFmtId="0" fontId="12" fillId="6" borderId="17" xfId="0" applyFont="1" applyFill="1" applyBorder="1" applyAlignment="1" applyProtection="1">
      <alignment horizontal="center" vertical="center" wrapText="1"/>
      <protection locked="0"/>
    </xf>
    <xf numFmtId="0" fontId="12" fillId="6" borderId="18"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6" borderId="19" xfId="0" applyFont="1" applyFill="1" applyBorder="1" applyAlignment="1" applyProtection="1">
      <alignment horizontal="center" vertical="center" wrapText="1"/>
      <protection locked="0"/>
    </xf>
    <xf numFmtId="0" fontId="12" fillId="6" borderId="20" xfId="0" applyFont="1" applyFill="1" applyBorder="1" applyAlignment="1" applyProtection="1">
      <alignment horizontal="center" vertical="center" wrapText="1"/>
      <protection locked="0"/>
    </xf>
    <xf numFmtId="0" fontId="12" fillId="6" borderId="6" xfId="0" applyFont="1" applyFill="1" applyBorder="1" applyAlignment="1" applyProtection="1">
      <alignment horizontal="center" vertical="center" wrapText="1"/>
      <protection locked="0"/>
    </xf>
    <xf numFmtId="0" fontId="12" fillId="6" borderId="12" xfId="0" applyFont="1" applyFill="1" applyBorder="1" applyAlignment="1" applyProtection="1">
      <alignment horizontal="center" vertical="center" wrapText="1"/>
      <protection locked="0"/>
    </xf>
    <xf numFmtId="0" fontId="12" fillId="2" borderId="7" xfId="3" applyFont="1" applyFill="1" applyBorder="1" applyAlignment="1">
      <alignment horizontal="left" vertical="center" wrapText="1"/>
    </xf>
    <xf numFmtId="0" fontId="12" fillId="12" borderId="7" xfId="3" applyFont="1" applyFill="1" applyBorder="1" applyAlignment="1">
      <alignment horizontal="left" vertical="center" wrapText="1"/>
    </xf>
    <xf numFmtId="0" fontId="12" fillId="2" borderId="7" xfId="19" applyFont="1" applyFill="1" applyBorder="1" applyAlignment="1">
      <alignment horizontal="center" vertical="center"/>
    </xf>
    <xf numFmtId="0" fontId="12" fillId="12" borderId="7" xfId="19" applyFont="1" applyFill="1" applyBorder="1" applyAlignment="1">
      <alignment horizontal="center" vertical="center"/>
    </xf>
    <xf numFmtId="0" fontId="25" fillId="2" borderId="7" xfId="19" applyFont="1" applyFill="1" applyBorder="1" applyAlignment="1">
      <alignment horizontal="center" vertical="center" wrapText="1" readingOrder="1"/>
    </xf>
    <xf numFmtId="0" fontId="25" fillId="12" borderId="7" xfId="19" applyFont="1" applyFill="1" applyBorder="1" applyAlignment="1">
      <alignment horizontal="center" vertical="center" wrapText="1" readingOrder="1"/>
    </xf>
    <xf numFmtId="0" fontId="12" fillId="6" borderId="8" xfId="37" applyFont="1" applyFill="1" applyBorder="1" applyAlignment="1" applyProtection="1">
      <alignment horizontal="center" vertical="center" wrapText="1"/>
      <protection locked="0"/>
    </xf>
    <xf numFmtId="0" fontId="0" fillId="6" borderId="9" xfId="0" applyFill="1" applyBorder="1" applyAlignment="1" applyProtection="1">
      <alignment horizontal="center" vertical="center" wrapText="1"/>
      <protection locked="0"/>
    </xf>
    <xf numFmtId="0" fontId="12" fillId="2" borderId="0" xfId="3" applyFont="1" applyFill="1" applyAlignment="1">
      <alignment horizontal="left" vertical="center" wrapText="1"/>
    </xf>
    <xf numFmtId="0" fontId="12" fillId="12" borderId="0" xfId="3" applyFont="1" applyFill="1" applyAlignment="1">
      <alignment horizontal="left" vertical="center" wrapText="1"/>
    </xf>
    <xf numFmtId="0" fontId="12" fillId="12" borderId="19" xfId="3" applyFont="1" applyFill="1" applyBorder="1" applyAlignment="1">
      <alignment horizontal="left" vertical="center" wrapText="1"/>
    </xf>
    <xf numFmtId="0" fontId="12" fillId="2" borderId="7" xfId="3" applyFont="1" applyFill="1" applyBorder="1" applyAlignment="1">
      <alignment horizontal="left" vertical="center"/>
    </xf>
    <xf numFmtId="0" fontId="12" fillId="12" borderId="7" xfId="3" applyFont="1" applyFill="1" applyBorder="1" applyAlignment="1">
      <alignment horizontal="left" vertical="center"/>
    </xf>
    <xf numFmtId="0" fontId="25" fillId="0" borderId="7" xfId="0" applyFont="1" applyBorder="1" applyAlignment="1">
      <alignment horizontal="center" vertical="center"/>
    </xf>
    <xf numFmtId="0" fontId="25" fillId="12" borderId="7" xfId="0" applyFont="1" applyFill="1" applyBorder="1" applyAlignment="1">
      <alignment horizontal="center" vertical="center"/>
    </xf>
    <xf numFmtId="0" fontId="25" fillId="0" borderId="8" xfId="0" applyFont="1" applyBorder="1" applyAlignment="1">
      <alignment horizontal="center" vertical="center" wrapText="1"/>
    </xf>
    <xf numFmtId="0" fontId="25" fillId="12" borderId="15" xfId="0" applyFont="1" applyFill="1" applyBorder="1" applyAlignment="1">
      <alignment horizontal="center" vertical="center" wrapText="1"/>
    </xf>
    <xf numFmtId="0" fontId="25" fillId="12" borderId="9" xfId="0" applyFont="1" applyFill="1" applyBorder="1" applyAlignment="1">
      <alignment horizontal="center" vertical="center" wrapText="1"/>
    </xf>
    <xf numFmtId="0" fontId="42" fillId="0" borderId="14" xfId="0" applyFont="1" applyBorder="1" applyAlignment="1">
      <alignment horizontal="center" vertical="center"/>
    </xf>
    <xf numFmtId="0" fontId="42" fillId="12" borderId="11" xfId="0" applyFont="1" applyFill="1" applyBorder="1" applyAlignment="1">
      <alignment horizontal="center" vertical="center"/>
    </xf>
    <xf numFmtId="0" fontId="25" fillId="12" borderId="14" xfId="0" applyFont="1" applyFill="1" applyBorder="1" applyAlignment="1">
      <alignment horizontal="center" vertical="center" wrapText="1"/>
    </xf>
    <xf numFmtId="0" fontId="42" fillId="12" borderId="13" xfId="0" applyFont="1" applyFill="1" applyBorder="1" applyAlignment="1">
      <alignment horizontal="center" vertical="center"/>
    </xf>
    <xf numFmtId="0" fontId="12" fillId="7" borderId="8" xfId="0" applyFont="1" applyFill="1" applyBorder="1" applyAlignment="1">
      <alignment horizontal="center"/>
    </xf>
    <xf numFmtId="0" fontId="12" fillId="7" borderId="9" xfId="0" applyFont="1" applyFill="1" applyBorder="1" applyAlignment="1">
      <alignment horizontal="center"/>
    </xf>
    <xf numFmtId="0" fontId="12" fillId="5" borderId="8" xfId="0" applyFont="1" applyFill="1" applyBorder="1" applyAlignment="1">
      <alignment horizontal="center"/>
    </xf>
    <xf numFmtId="0" fontId="12" fillId="5" borderId="9" xfId="0" applyFont="1" applyFill="1" applyBorder="1" applyAlignment="1">
      <alignment horizontal="center"/>
    </xf>
    <xf numFmtId="0" fontId="12" fillId="0" borderId="14" xfId="0" applyFont="1" applyBorder="1" applyAlignment="1">
      <alignment horizontal="center" vertical="center"/>
    </xf>
    <xf numFmtId="0" fontId="12" fillId="12" borderId="13" xfId="0" applyFont="1" applyFill="1" applyBorder="1" applyAlignment="1">
      <alignment horizontal="center" vertical="center"/>
    </xf>
    <xf numFmtId="0" fontId="12" fillId="12" borderId="11" xfId="0" applyFont="1" applyFill="1" applyBorder="1" applyAlignment="1">
      <alignment horizontal="center" vertical="center"/>
    </xf>
    <xf numFmtId="0" fontId="12" fillId="0" borderId="16" xfId="0" applyFont="1" applyBorder="1" applyAlignment="1">
      <alignment horizontal="center" vertical="center"/>
    </xf>
    <xf numFmtId="0" fontId="12" fillId="12" borderId="20" xfId="0" applyFont="1" applyFill="1" applyBorder="1" applyAlignment="1">
      <alignment horizontal="center" vertical="center"/>
    </xf>
    <xf numFmtId="0" fontId="25" fillId="0" borderId="16" xfId="0" applyFont="1" applyBorder="1" applyAlignment="1">
      <alignment horizontal="center"/>
    </xf>
    <xf numFmtId="0" fontId="25" fillId="12" borderId="18" xfId="0" applyFont="1" applyFill="1" applyBorder="1" applyAlignment="1">
      <alignment horizontal="center"/>
    </xf>
    <xf numFmtId="0" fontId="25" fillId="12" borderId="20" xfId="0" applyFont="1" applyFill="1" applyBorder="1" applyAlignment="1">
      <alignment horizontal="center"/>
    </xf>
    <xf numFmtId="0" fontId="12" fillId="0" borderId="7" xfId="0" applyFont="1" applyBorder="1" applyAlignment="1">
      <alignment horizontal="center" vertical="center"/>
    </xf>
    <xf numFmtId="0" fontId="12" fillId="12" borderId="7" xfId="0" applyFont="1" applyFill="1" applyBorder="1" applyAlignment="1">
      <alignment horizontal="center" vertical="center"/>
    </xf>
    <xf numFmtId="0" fontId="22" fillId="6" borderId="7" xfId="1" applyNumberFormat="1" applyFont="1" applyFill="1" applyBorder="1" applyAlignment="1" applyProtection="1">
      <alignment horizontal="left" vertical="center" wrapText="1"/>
      <protection locked="0"/>
    </xf>
    <xf numFmtId="170" fontId="12" fillId="24" borderId="7" xfId="14" applyNumberFormat="1" applyFont="1" applyFill="1" applyBorder="1" applyAlignment="1" applyProtection="1">
      <alignment horizontal="left"/>
    </xf>
    <xf numFmtId="0" fontId="25" fillId="0" borderId="16" xfId="0" applyFont="1" applyBorder="1" applyAlignment="1">
      <alignment horizontal="center" vertical="center" wrapText="1"/>
    </xf>
    <xf numFmtId="0" fontId="25" fillId="12" borderId="18" xfId="0" applyFont="1" applyFill="1" applyBorder="1" applyAlignment="1">
      <alignment horizontal="center" vertical="center" wrapText="1"/>
    </xf>
    <xf numFmtId="170" fontId="44" fillId="26" borderId="26" xfId="14" applyNumberFormat="1" applyFont="1" applyFill="1" applyBorder="1" applyAlignment="1" applyProtection="1">
      <alignment horizontal="center"/>
    </xf>
    <xf numFmtId="170" fontId="44" fillId="32" borderId="27" xfId="14" applyNumberFormat="1" applyFont="1" applyFill="1" applyBorder="1" applyAlignment="1" applyProtection="1">
      <alignment horizontal="center"/>
    </xf>
    <xf numFmtId="170" fontId="44" fillId="32" borderId="28" xfId="14" applyNumberFormat="1" applyFont="1" applyFill="1" applyBorder="1" applyAlignment="1" applyProtection="1">
      <alignment horizontal="center"/>
    </xf>
    <xf numFmtId="170" fontId="44" fillId="28" borderId="35" xfId="14" applyNumberFormat="1" applyFont="1" applyFill="1" applyBorder="1" applyAlignment="1" applyProtection="1">
      <alignment horizontal="center"/>
    </xf>
    <xf numFmtId="170" fontId="44" fillId="33" borderId="36" xfId="14" applyNumberFormat="1" applyFont="1" applyFill="1" applyBorder="1" applyAlignment="1" applyProtection="1">
      <alignment horizontal="center"/>
    </xf>
    <xf numFmtId="170" fontId="44" fillId="33" borderId="37" xfId="14" applyNumberFormat="1" applyFont="1" applyFill="1" applyBorder="1" applyAlignment="1" applyProtection="1">
      <alignment horizontal="center"/>
    </xf>
    <xf numFmtId="0" fontId="25" fillId="0" borderId="30" xfId="0" applyFont="1" applyBorder="1" applyAlignment="1">
      <alignment horizontal="center" vertical="center" wrapText="1"/>
    </xf>
    <xf numFmtId="0" fontId="25" fillId="12" borderId="30" xfId="0" applyFont="1" applyFill="1" applyBorder="1" applyAlignment="1">
      <alignment horizontal="center" vertical="center" wrapText="1"/>
    </xf>
    <xf numFmtId="0" fontId="25" fillId="0" borderId="31" xfId="0" applyFont="1" applyBorder="1" applyAlignment="1">
      <alignment horizontal="center" vertical="center"/>
    </xf>
    <xf numFmtId="0" fontId="25" fillId="12" borderId="31" xfId="0" applyFont="1" applyFill="1" applyBorder="1" applyAlignment="1">
      <alignment horizontal="center" vertical="center"/>
    </xf>
    <xf numFmtId="170" fontId="44" fillId="26" borderId="35" xfId="14" applyNumberFormat="1" applyFont="1" applyFill="1" applyBorder="1" applyAlignment="1" applyProtection="1">
      <alignment horizontal="center"/>
    </xf>
    <xf numFmtId="170" fontId="44" fillId="32" borderId="36" xfId="14" applyNumberFormat="1" applyFont="1" applyFill="1" applyBorder="1" applyAlignment="1" applyProtection="1">
      <alignment horizontal="center"/>
    </xf>
    <xf numFmtId="170" fontId="44" fillId="32" borderId="37" xfId="14" applyNumberFormat="1" applyFont="1" applyFill="1" applyBorder="1" applyAlignment="1" applyProtection="1">
      <alignment horizontal="center"/>
    </xf>
    <xf numFmtId="0" fontId="25" fillId="0" borderId="11" xfId="0" applyFont="1" applyBorder="1" applyAlignment="1">
      <alignment horizontal="center" vertical="center" wrapText="1"/>
    </xf>
    <xf numFmtId="0" fontId="25" fillId="0" borderId="40" xfId="0" applyFont="1" applyBorder="1" applyAlignment="1">
      <alignment horizontal="center" vertical="center" wrapText="1"/>
    </xf>
    <xf numFmtId="0" fontId="25" fillId="0" borderId="39" xfId="0" applyFont="1" applyBorder="1" applyAlignment="1">
      <alignment horizontal="center" vertical="center"/>
    </xf>
    <xf numFmtId="0" fontId="12" fillId="0" borderId="11" xfId="0" applyFont="1" applyBorder="1" applyAlignment="1">
      <alignment horizontal="center" vertical="center"/>
    </xf>
    <xf numFmtId="0" fontId="12" fillId="0" borderId="7" xfId="0" applyFont="1" applyBorder="1" applyAlignment="1">
      <alignment horizontal="left" vertical="top"/>
    </xf>
    <xf numFmtId="0" fontId="12" fillId="12" borderId="7" xfId="0" applyFont="1" applyFill="1" applyBorder="1" applyAlignment="1">
      <alignment horizontal="left" vertical="top"/>
    </xf>
    <xf numFmtId="9" fontId="12" fillId="0" borderId="0" xfId="38" applyFont="1" applyBorder="1" applyAlignment="1" applyProtection="1">
      <alignment horizontal="left" vertical="center"/>
    </xf>
    <xf numFmtId="9" fontId="12" fillId="12" borderId="0" xfId="38" applyFont="1" applyFill="1" applyBorder="1" applyAlignment="1" applyProtection="1">
      <alignment horizontal="left" vertical="center"/>
    </xf>
    <xf numFmtId="9" fontId="12" fillId="0" borderId="0" xfId="38" applyFont="1" applyFill="1" applyBorder="1" applyAlignment="1" applyProtection="1">
      <alignment horizontal="left" vertical="center" wrapText="1"/>
    </xf>
    <xf numFmtId="9" fontId="12" fillId="12" borderId="19" xfId="38" applyFont="1" applyFill="1" applyBorder="1" applyAlignment="1" applyProtection="1">
      <alignment horizontal="left" vertical="center" wrapText="1"/>
    </xf>
    <xf numFmtId="0" fontId="12" fillId="10" borderId="14" xfId="41" applyFont="1"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11" xfId="0" applyFill="1" applyBorder="1" applyAlignment="1" applyProtection="1">
      <alignment horizontal="left" vertical="center" wrapText="1"/>
      <protection locked="0"/>
    </xf>
    <xf numFmtId="0" fontId="12" fillId="6" borderId="14" xfId="41" applyFont="1" applyFill="1" applyBorder="1" applyAlignment="1" applyProtection="1">
      <alignment horizontal="left" vertical="center" wrapText="1"/>
      <protection locked="0"/>
    </xf>
    <xf numFmtId="0" fontId="0" fillId="6" borderId="13" xfId="0" applyFill="1" applyBorder="1" applyAlignment="1" applyProtection="1">
      <alignment horizontal="left" vertical="center" wrapText="1"/>
      <protection locked="0"/>
    </xf>
    <xf numFmtId="0" fontId="0" fillId="6" borderId="11" xfId="0" applyFill="1" applyBorder="1" applyAlignment="1" applyProtection="1">
      <alignment horizontal="left" vertical="center" wrapText="1"/>
      <protection locked="0"/>
    </xf>
    <xf numFmtId="0" fontId="12" fillId="0" borderId="7" xfId="41" applyFont="1" applyBorder="1" applyAlignment="1">
      <alignment horizontal="left" vertical="center" wrapText="1"/>
    </xf>
    <xf numFmtId="0" fontId="12" fillId="12" borderId="7" xfId="41" applyFont="1" applyFill="1" applyBorder="1" applyAlignment="1">
      <alignment horizontal="left" vertical="center"/>
    </xf>
    <xf numFmtId="0" fontId="12" fillId="31" borderId="10" xfId="41" applyFont="1" applyFill="1" applyBorder="1" applyAlignment="1">
      <alignment horizontal="left" vertical="center" wrapText="1"/>
    </xf>
    <xf numFmtId="0" fontId="12" fillId="31" borderId="0" xfId="41" applyFont="1" applyFill="1" applyAlignment="1">
      <alignment horizontal="left" vertical="center" wrapText="1"/>
    </xf>
    <xf numFmtId="0" fontId="12" fillId="31" borderId="6" xfId="41" applyFont="1" applyFill="1" applyBorder="1" applyAlignment="1">
      <alignment horizontal="left" vertical="center" wrapText="1"/>
    </xf>
    <xf numFmtId="0" fontId="25" fillId="12" borderId="43" xfId="0" applyFont="1" applyFill="1" applyBorder="1" applyAlignment="1">
      <alignment horizontal="left" vertical="center" wrapText="1"/>
    </xf>
    <xf numFmtId="0" fontId="25" fillId="12" borderId="45" xfId="0" applyFont="1" applyFill="1" applyBorder="1" applyAlignment="1">
      <alignment horizontal="left" vertical="center" wrapText="1"/>
    </xf>
    <xf numFmtId="0" fontId="25" fillId="12" borderId="44" xfId="0" applyFont="1" applyFill="1" applyBorder="1" applyAlignment="1">
      <alignment horizontal="left" vertical="center" wrapText="1"/>
    </xf>
    <xf numFmtId="0" fontId="25" fillId="12" borderId="46" xfId="0" applyFont="1" applyFill="1" applyBorder="1" applyAlignment="1">
      <alignment horizontal="center" vertical="center" wrapText="1"/>
    </xf>
    <xf numFmtId="0" fontId="25" fillId="12" borderId="49" xfId="0" applyFont="1" applyFill="1" applyBorder="1" applyAlignment="1">
      <alignment horizontal="center" vertical="center" wrapText="1"/>
    </xf>
    <xf numFmtId="0" fontId="25" fillId="12" borderId="52" xfId="0" applyFont="1" applyFill="1" applyBorder="1" applyAlignment="1">
      <alignment horizontal="center" vertical="center" wrapText="1"/>
    </xf>
    <xf numFmtId="0" fontId="25" fillId="0" borderId="46" xfId="0" applyFont="1" applyBorder="1" applyAlignment="1">
      <alignment vertical="center" wrapText="1"/>
    </xf>
    <xf numFmtId="0" fontId="25" fillId="12" borderId="53" xfId="0" applyFont="1" applyFill="1" applyBorder="1" applyAlignment="1">
      <alignment vertical="center" wrapText="1"/>
    </xf>
    <xf numFmtId="0" fontId="22" fillId="0" borderId="48" xfId="0" applyFont="1" applyBorder="1" applyAlignment="1">
      <alignment horizontal="center" wrapText="1"/>
    </xf>
    <xf numFmtId="0" fontId="22" fillId="12" borderId="48" xfId="0" applyFont="1" applyFill="1" applyBorder="1" applyAlignment="1">
      <alignment horizontal="center" wrapText="1"/>
    </xf>
    <xf numFmtId="0" fontId="12" fillId="6" borderId="8" xfId="0" applyFont="1" applyFill="1" applyBorder="1" applyAlignment="1" applyProtection="1">
      <alignment horizontal="left" vertical="center" wrapText="1"/>
      <protection locked="0"/>
    </xf>
    <xf numFmtId="168" fontId="12" fillId="5" borderId="8" xfId="0" applyNumberFormat="1" applyFont="1" applyFill="1" applyBorder="1" applyAlignment="1">
      <alignment horizontal="left" vertical="top"/>
    </xf>
    <xf numFmtId="168" fontId="12" fillId="5" borderId="9" xfId="0" applyNumberFormat="1" applyFont="1" applyFill="1" applyBorder="1" applyAlignment="1">
      <alignment horizontal="left" vertical="top"/>
    </xf>
    <xf numFmtId="0" fontId="25" fillId="2" borderId="0" xfId="0" applyFont="1" applyFill="1" applyAlignment="1">
      <alignment horizontal="left" vertical="center" wrapText="1"/>
    </xf>
    <xf numFmtId="0" fontId="25" fillId="12" borderId="0" xfId="0" applyFont="1" applyFill="1" applyAlignment="1">
      <alignment horizontal="left" vertical="center" wrapText="1"/>
    </xf>
    <xf numFmtId="0" fontId="25" fillId="9" borderId="7" xfId="0" applyFont="1" applyFill="1" applyBorder="1" applyAlignment="1">
      <alignment horizontal="left" vertical="center" wrapText="1"/>
    </xf>
    <xf numFmtId="9" fontId="12" fillId="6" borderId="7" xfId="2" applyFont="1" applyFill="1" applyBorder="1" applyAlignment="1" applyProtection="1">
      <alignment horizontal="left" vertical="center" wrapText="1"/>
      <protection locked="0"/>
    </xf>
    <xf numFmtId="0" fontId="12" fillId="6" borderId="7" xfId="0" applyFont="1" applyFill="1" applyBorder="1" applyAlignment="1" applyProtection="1">
      <alignment horizontal="left" vertical="center" wrapText="1"/>
      <protection locked="0"/>
    </xf>
    <xf numFmtId="0" fontId="12" fillId="6" borderId="7" xfId="2" quotePrefix="1" applyNumberFormat="1" applyFont="1" applyFill="1" applyBorder="1" applyAlignment="1" applyProtection="1">
      <alignment horizontal="left" vertical="center" wrapText="1"/>
      <protection locked="0"/>
    </xf>
    <xf numFmtId="0" fontId="12" fillId="6" borderId="7" xfId="2" applyNumberFormat="1" applyFont="1" applyFill="1" applyBorder="1" applyAlignment="1" applyProtection="1">
      <alignment horizontal="left" vertical="center" wrapText="1"/>
      <protection locked="0"/>
    </xf>
    <xf numFmtId="9" fontId="12" fillId="6" borderId="8" xfId="38" applyFont="1" applyFill="1" applyBorder="1" applyAlignment="1" applyProtection="1">
      <alignment horizontal="center" vertical="center" wrapText="1"/>
      <protection locked="0"/>
    </xf>
    <xf numFmtId="9" fontId="12" fillId="6" borderId="15" xfId="38" applyFont="1" applyFill="1" applyBorder="1" applyAlignment="1" applyProtection="1">
      <alignment horizontal="center" vertical="center" wrapText="1"/>
      <protection locked="0"/>
    </xf>
    <xf numFmtId="9" fontId="12" fillId="6" borderId="9" xfId="38" applyFont="1" applyFill="1" applyBorder="1" applyAlignment="1" applyProtection="1">
      <alignment horizontal="center" vertical="center" wrapText="1"/>
      <protection locked="0"/>
    </xf>
    <xf numFmtId="0" fontId="22" fillId="7" borderId="8" xfId="0" applyFont="1" applyFill="1" applyBorder="1" applyAlignment="1">
      <alignment horizontal="left"/>
    </xf>
    <xf numFmtId="0" fontId="22" fillId="7" borderId="15" xfId="0" applyFont="1" applyFill="1" applyBorder="1" applyAlignment="1">
      <alignment horizontal="left"/>
    </xf>
    <xf numFmtId="0" fontId="22" fillId="7" borderId="9" xfId="0" applyFont="1" applyFill="1" applyBorder="1" applyAlignment="1">
      <alignment horizontal="left"/>
    </xf>
    <xf numFmtId="0" fontId="12" fillId="6" borderId="8" xfId="3" applyFont="1" applyFill="1" applyBorder="1" applyAlignment="1" applyProtection="1">
      <alignment horizontal="left" vertical="center" wrapText="1"/>
      <protection locked="0"/>
    </xf>
    <xf numFmtId="0" fontId="12" fillId="6" borderId="15" xfId="3" applyFont="1" applyFill="1" applyBorder="1" applyAlignment="1" applyProtection="1">
      <alignment horizontal="left" vertical="center" wrapText="1"/>
      <protection locked="0"/>
    </xf>
    <xf numFmtId="0" fontId="12" fillId="6" borderId="9" xfId="3" applyFont="1" applyFill="1" applyBorder="1" applyAlignment="1" applyProtection="1">
      <alignment horizontal="left" vertical="center" wrapText="1"/>
      <protection locked="0"/>
    </xf>
    <xf numFmtId="0" fontId="12" fillId="0" borderId="7" xfId="3" applyFont="1" applyBorder="1" applyAlignment="1">
      <alignment horizontal="center" vertical="center" wrapText="1"/>
    </xf>
    <xf numFmtId="0" fontId="12" fillId="12" borderId="7" xfId="3" applyFont="1" applyFill="1" applyBorder="1" applyAlignment="1">
      <alignment horizontal="center" vertical="center" wrapText="1"/>
    </xf>
    <xf numFmtId="0" fontId="12" fillId="6" borderId="8" xfId="3" applyFont="1" applyFill="1" applyBorder="1" applyAlignment="1" applyProtection="1">
      <alignment horizontal="center" vertical="center" wrapText="1"/>
      <protection locked="0"/>
    </xf>
    <xf numFmtId="0" fontId="12" fillId="6" borderId="15" xfId="3" applyFont="1" applyFill="1" applyBorder="1" applyAlignment="1" applyProtection="1">
      <alignment horizontal="center" vertical="center" wrapText="1"/>
      <protection locked="0"/>
    </xf>
    <xf numFmtId="0" fontId="12" fillId="6" borderId="9" xfId="3" applyFont="1" applyFill="1" applyBorder="1" applyAlignment="1" applyProtection="1">
      <alignment horizontal="center" vertical="center" wrapText="1"/>
      <protection locked="0"/>
    </xf>
    <xf numFmtId="9" fontId="12" fillId="0" borderId="8" xfId="38" applyFont="1" applyBorder="1" applyAlignment="1" applyProtection="1">
      <alignment horizontal="center" vertical="center" wrapText="1"/>
    </xf>
    <xf numFmtId="9" fontId="12" fillId="12" borderId="15" xfId="38" applyFont="1" applyFill="1" applyBorder="1" applyAlignment="1" applyProtection="1">
      <alignment horizontal="center" vertical="center" wrapText="1"/>
    </xf>
    <xf numFmtId="9" fontId="12" fillId="12" borderId="9" xfId="38" applyFont="1" applyFill="1" applyBorder="1" applyAlignment="1" applyProtection="1">
      <alignment horizontal="center" vertical="center" wrapText="1"/>
    </xf>
    <xf numFmtId="0" fontId="12" fillId="6" borderId="8" xfId="3" applyFont="1" applyFill="1" applyBorder="1" applyAlignment="1" applyProtection="1">
      <alignment vertical="center" wrapText="1"/>
      <protection locked="0"/>
    </xf>
    <xf numFmtId="0" fontId="12" fillId="6" borderId="15" xfId="3" applyFont="1" applyFill="1" applyBorder="1" applyAlignment="1" applyProtection="1">
      <alignment vertical="center" wrapText="1"/>
      <protection locked="0"/>
    </xf>
    <xf numFmtId="0" fontId="12" fillId="6" borderId="9" xfId="3" applyFont="1" applyFill="1" applyBorder="1" applyAlignment="1" applyProtection="1">
      <alignment vertical="center" wrapText="1"/>
      <protection locked="0"/>
    </xf>
    <xf numFmtId="0" fontId="12" fillId="8" borderId="8" xfId="3" applyFont="1" applyFill="1" applyBorder="1" applyAlignment="1" applyProtection="1">
      <alignment horizontal="center" vertical="center" wrapText="1"/>
      <protection locked="0"/>
    </xf>
    <xf numFmtId="0" fontId="12" fillId="8" borderId="15" xfId="3" applyFont="1" applyFill="1" applyBorder="1" applyAlignment="1" applyProtection="1">
      <alignment horizontal="center" vertical="center" wrapText="1"/>
      <protection locked="0"/>
    </xf>
    <xf numFmtId="0" fontId="35" fillId="0" borderId="0" xfId="3" applyFont="1" applyAlignment="1">
      <alignment horizontal="left" vertical="center" wrapText="1"/>
    </xf>
    <xf numFmtId="0" fontId="35" fillId="12" borderId="0" xfId="3" applyFont="1" applyFill="1" applyAlignment="1">
      <alignment horizontal="left" vertical="center" wrapText="1"/>
    </xf>
    <xf numFmtId="0" fontId="12" fillId="8" borderId="8" xfId="3" applyFont="1" applyFill="1" applyBorder="1" applyAlignment="1" applyProtection="1">
      <alignment horizontal="left" vertical="center" wrapText="1"/>
      <protection locked="0"/>
    </xf>
    <xf numFmtId="0" fontId="12" fillId="8" borderId="15" xfId="3" applyFont="1" applyFill="1" applyBorder="1" applyAlignment="1" applyProtection="1">
      <alignment horizontal="left" vertical="center" wrapText="1"/>
      <protection locked="0"/>
    </xf>
    <xf numFmtId="0" fontId="12" fillId="8" borderId="9" xfId="3" applyFont="1" applyFill="1" applyBorder="1" applyAlignment="1" applyProtection="1">
      <alignment horizontal="left" vertical="center" wrapText="1"/>
      <protection locked="0"/>
    </xf>
    <xf numFmtId="0" fontId="12" fillId="6" borderId="8" xfId="3" applyFont="1" applyFill="1" applyBorder="1" applyAlignment="1" applyProtection="1">
      <alignment horizontal="right" vertical="center" wrapText="1"/>
      <protection locked="0"/>
    </xf>
    <xf numFmtId="0" fontId="12" fillId="6" borderId="15" xfId="3" applyFont="1" applyFill="1" applyBorder="1" applyAlignment="1" applyProtection="1">
      <alignment horizontal="right" vertical="center" wrapText="1"/>
      <protection locked="0"/>
    </xf>
    <xf numFmtId="0" fontId="12" fillId="6" borderId="9" xfId="3" applyFont="1" applyFill="1" applyBorder="1" applyAlignment="1" applyProtection="1">
      <alignment horizontal="right" vertical="center" wrapText="1"/>
      <protection locked="0"/>
    </xf>
    <xf numFmtId="0" fontId="12" fillId="0" borderId="8" xfId="3" applyFont="1" applyBorder="1" applyAlignment="1">
      <alignment horizontal="justify" vertical="center" wrapText="1"/>
    </xf>
    <xf numFmtId="0" fontId="12" fillId="12" borderId="15" xfId="3" applyFont="1" applyFill="1" applyBorder="1" applyAlignment="1">
      <alignment horizontal="justify" vertical="center" wrapText="1"/>
    </xf>
    <xf numFmtId="0" fontId="12" fillId="12" borderId="9" xfId="3" applyFont="1" applyFill="1" applyBorder="1" applyAlignment="1">
      <alignment horizontal="justify" vertical="center" wrapText="1"/>
    </xf>
    <xf numFmtId="0" fontId="12" fillId="0" borderId="20" xfId="3" applyFont="1" applyBorder="1" applyAlignment="1">
      <alignment vertical="center" wrapText="1"/>
    </xf>
    <xf numFmtId="0" fontId="12" fillId="12" borderId="12" xfId="3" applyFont="1" applyFill="1" applyBorder="1" applyAlignment="1">
      <alignment vertical="center" wrapText="1"/>
    </xf>
    <xf numFmtId="0" fontId="12" fillId="0" borderId="8" xfId="3" applyFont="1" applyBorder="1" applyAlignment="1">
      <alignment vertical="center" wrapText="1"/>
    </xf>
    <xf numFmtId="0" fontId="12" fillId="12" borderId="9" xfId="3" applyFont="1" applyFill="1" applyBorder="1" applyAlignment="1">
      <alignment vertical="center" wrapText="1"/>
    </xf>
    <xf numFmtId="0" fontId="24" fillId="0" borderId="0" xfId="17" applyFill="1"/>
    <xf numFmtId="0" fontId="0" fillId="0" borderId="0" xfId="0" applyFill="1"/>
  </cellXfs>
  <cellStyles count="45">
    <cellStyle name="Comma" xfId="1" builtinId="3"/>
    <cellStyle name="Comma 2 2 2 2 2" xfId="26" xr:uid="{40FC4D60-5ACE-4F91-8CA9-96E3362919E2}"/>
    <cellStyle name="Comma 2 2 2 7" xfId="28" xr:uid="{92B2BE97-2548-4817-8032-CF85C9AB3472}"/>
    <cellStyle name="Comma 2 5 2" xfId="5" xr:uid="{58E2639D-91C6-48D0-B806-3D03D382F22B}"/>
    <cellStyle name="Comma 2 5 4" xfId="4" xr:uid="{1A7DFFDE-BBFC-40C5-9312-104E82670A1A}"/>
    <cellStyle name="Comma 2 7" xfId="42" xr:uid="{46ADF872-451C-4901-9DC4-ADB8A7164403}"/>
    <cellStyle name="Comma 3" xfId="29" xr:uid="{36887E08-F51C-4D6E-A173-F12D8E28A13D}"/>
    <cellStyle name="Comma 3 2 2 4" xfId="21" xr:uid="{44185921-1974-4396-9A5B-907AFDD054C0}"/>
    <cellStyle name="Comma 7 2" xfId="27" xr:uid="{DB2A1AE4-3D64-4F22-A059-397A631998B3}"/>
    <cellStyle name="Hyperlink" xfId="7" builtinId="8"/>
    <cellStyle name="Normal" xfId="0" builtinId="0"/>
    <cellStyle name="Normal 10 2 3 7" xfId="36" xr:uid="{BC071055-9F76-4FB7-987A-70FA90DB47A3}"/>
    <cellStyle name="Normal 14 2" xfId="37" xr:uid="{5BAA43E7-F689-4392-9184-C113510896B5}"/>
    <cellStyle name="Normal 2" xfId="17" xr:uid="{C8771008-937F-4E94-B878-7445400970E8}"/>
    <cellStyle name="Normal 2 2" xfId="12" xr:uid="{2954AAE1-72EA-4DEC-9DB8-122BF5FB15E5}"/>
    <cellStyle name="Normal 2 2 3" xfId="18" xr:uid="{514C282A-CCB7-4FA4-B6CB-008C19CA33E3}"/>
    <cellStyle name="Normal 2 3" xfId="44" xr:uid="{7F361D78-57A9-45F6-A69E-D5CCC9FF2028}"/>
    <cellStyle name="Normal 2 4" xfId="34" xr:uid="{FB6E04B4-03FB-4B2D-8A33-D8BF1A62226E}"/>
    <cellStyle name="Normal 2 5 2" xfId="9" xr:uid="{33BD4487-861C-40C9-BBDC-7A67EB0F971F}"/>
    <cellStyle name="Normal 2 6" xfId="3" xr:uid="{F66B03C8-7CA8-420C-9658-80884E587082}"/>
    <cellStyle name="Normal 3 3" xfId="32" xr:uid="{8CAB7912-BF00-4AA9-A772-62F3FB03F903}"/>
    <cellStyle name="Normal 4 2" xfId="35" xr:uid="{BCFB3BD3-0589-4655-83DF-AF4DB1287726}"/>
    <cellStyle name="Normal 5 2" xfId="6" xr:uid="{B7A006BE-3234-4C73-8978-7C37B4109FF5}"/>
    <cellStyle name="Normal 6" xfId="22" xr:uid="{0E8DCDDF-88C6-4006-A9E4-A904451F580C}"/>
    <cellStyle name="Normal 6 2" xfId="41" xr:uid="{F834D709-C1AE-49B7-A0D9-896EF995FF07}"/>
    <cellStyle name="Normal 7" xfId="33" xr:uid="{7F6E35C3-2B5D-4AC7-AA39-6D055BE00640}"/>
    <cellStyle name="Normal 8" xfId="19" xr:uid="{F4575E82-0E91-49A1-8F54-3E1A4C21C7C3}"/>
    <cellStyle name="Normal 9" xfId="20" xr:uid="{A39FE726-8BB3-4CCA-85FA-FC36699E4ECC}"/>
    <cellStyle name="Normal_Report layout" xfId="30" xr:uid="{46618877-D52C-4BA4-BDF0-94BC9C463D15}"/>
    <cellStyle name="Percent" xfId="2" builtinId="5"/>
    <cellStyle name="Percent 2" xfId="24" xr:uid="{B610319C-3405-4195-9E76-29970E5D8565}"/>
    <cellStyle name="Percent 2 2 2" xfId="43" xr:uid="{4CD52508-8AFE-4A8F-888E-4330FB18BC1F}"/>
    <cellStyle name="Percent 2 5" xfId="38" xr:uid="{C49F9F71-D432-49D8-856F-82D3D40C5BB7}"/>
    <cellStyle name="QIS5CalcCell" xfId="14" xr:uid="{AD15A8E9-4EDF-4697-9AFD-3A8AEB0342DF}"/>
    <cellStyle name="QIS5InputCell" xfId="39" xr:uid="{27BCE6C8-0DB6-4BFA-9BAE-13F877E38922}"/>
    <cellStyle name="QIS5InputCell 2" xfId="40" xr:uid="{B034203A-A66A-41A1-A838-843E1DA803DC}"/>
    <cellStyle name="QIS5Label" xfId="23" xr:uid="{39E7D250-574F-4E3A-A90B-B87AC2B4F5C2}"/>
    <cellStyle name="一般_Sheet1_Report layout" xfId="25" xr:uid="{843510F4-BDC9-4984-90C2-C59119EE5EC2}"/>
    <cellStyle name="一般_Sheet2" xfId="31" xr:uid="{5F47B979-F203-4E18-B9DF-0EA539A62AD0}"/>
    <cellStyle name="常规 2 2" xfId="8" xr:uid="{5FAF1B3E-DC98-4E3E-87F5-DB9937BD8D5F}"/>
    <cellStyle name="常规 2 2 2" xfId="10" xr:uid="{0C7FA43E-4AEF-4DC1-9910-3807BCB6B248}"/>
    <cellStyle name="常规 2 3" xfId="16" xr:uid="{189298F3-A3CC-4135-B4A1-C388F6F6FB98}"/>
    <cellStyle name="常规 3" xfId="15" xr:uid="{FB8EF715-BB28-4FB7-BF15-B9582ACC92C3}"/>
    <cellStyle name="常规 3 2" xfId="13" xr:uid="{F1BF814B-F00D-4B1A-A024-2184C66D35DF}"/>
    <cellStyle name="常规 5" xfId="11" xr:uid="{3799E095-1C2A-4219-A0AB-78855843F2E5}"/>
  </cellStyles>
  <dxfs count="168">
    <dxf>
      <font>
        <color rgb="FF006100"/>
      </font>
      <fill>
        <patternFill>
          <bgColor rgb="FFC6EFCE"/>
        </patternFill>
      </fill>
    </dxf>
    <dxf>
      <font>
        <color rgb="FF9C5700"/>
      </font>
      <fill>
        <patternFill>
          <fgColor rgb="FFFFEB9C"/>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heetMetadata" Target="metadata.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trlProps/ctrlProp1.xml><?xml version="1.0" encoding="utf-8"?>
<formControlPr xmlns="http://schemas.microsoft.com/office/spreadsheetml/2009/9/main" objectType="Drop" dropStyle="combo" dx="39" noThreeD="1" sel="1" val="0">
  <itemLst>
    <item val="-- Please select business type --"/>
    <item val="General Business - Direct Insurer"/>
    <item val="General Business - Reinsurer"/>
    <item val="Long Term Business - Direct Insurer"/>
    <item val="Long Term Business - Reinsurer"/>
    <item val="Composite Business - Direct Insurer"/>
    <item val="Composite Business - Reinsurer"/>
  </itemLst>
</formControlPr>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476249</xdr:colOff>
      <xdr:row>0</xdr:row>
      <xdr:rowOff>150496</xdr:rowOff>
    </xdr:from>
    <xdr:to>
      <xdr:col>4</xdr:col>
      <xdr:colOff>645284</xdr:colOff>
      <xdr:row>3</xdr:row>
      <xdr:rowOff>220448</xdr:rowOff>
    </xdr:to>
    <xdr:pic>
      <xdr:nvPicPr>
        <xdr:cNvPr id="2" name="Picture 1" descr="Insurance Authority">
          <a:extLst>
            <a:ext uri="{FF2B5EF4-FFF2-40B4-BE49-F238E27FC236}">
              <a16:creationId xmlns:a16="http://schemas.microsoft.com/office/drawing/2014/main" id="{63BE9B38-1A89-49D6-A3A1-F40E255641B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49" y="150496"/>
          <a:ext cx="1426335" cy="6478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184149</xdr:colOff>
      <xdr:row>4</xdr:row>
      <xdr:rowOff>84456</xdr:rowOff>
    </xdr:from>
    <xdr:to>
      <xdr:col>13</xdr:col>
      <xdr:colOff>520700</xdr:colOff>
      <xdr:row>4</xdr:row>
      <xdr:rowOff>133350</xdr:rowOff>
    </xdr:to>
    <xdr:sp macro="" textlink="">
      <xdr:nvSpPr>
        <xdr:cNvPr id="3" name="Rectangle 2">
          <a:extLst>
            <a:ext uri="{FF2B5EF4-FFF2-40B4-BE49-F238E27FC236}">
              <a16:creationId xmlns:a16="http://schemas.microsoft.com/office/drawing/2014/main" id="{66BB9794-AEF2-4F2F-A739-4CDBD11B1920}"/>
            </a:ext>
          </a:extLst>
        </xdr:cNvPr>
        <xdr:cNvSpPr/>
      </xdr:nvSpPr>
      <xdr:spPr>
        <a:xfrm>
          <a:off x="180974" y="897256"/>
          <a:ext cx="8124826" cy="45719"/>
        </a:xfrm>
        <a:prstGeom prst="rect">
          <a:avLst/>
        </a:prstGeom>
        <a:solidFill>
          <a:srgbClr val="3E535A"/>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HK" sz="1100"/>
        </a:p>
      </xdr:txBody>
    </xdr:sp>
    <xdr:clientData/>
  </xdr:twoCellAnchor>
  <mc:AlternateContent xmlns:mc="http://schemas.openxmlformats.org/markup-compatibility/2006">
    <mc:Choice xmlns:a14="http://schemas.microsoft.com/office/drawing/2010/main" Requires="a14">
      <xdr:twoCellAnchor editAs="oneCell">
        <xdr:from>
          <xdr:col>4</xdr:col>
          <xdr:colOff>1409700</xdr:colOff>
          <xdr:row>16</xdr:row>
          <xdr:rowOff>0</xdr:rowOff>
        </xdr:from>
        <xdr:to>
          <xdr:col>12</xdr:col>
          <xdr:colOff>38100</xdr:colOff>
          <xdr:row>17</xdr:row>
          <xdr:rowOff>0</xdr:rowOff>
        </xdr:to>
        <xdr:sp macro="" textlink="">
          <xdr:nvSpPr>
            <xdr:cNvPr id="1025" name="BUSSINESS_TYPE_DROPDOWN"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5</xdr:col>
      <xdr:colOff>447675</xdr:colOff>
      <xdr:row>21</xdr:row>
      <xdr:rowOff>28575</xdr:rowOff>
    </xdr:from>
    <xdr:to>
      <xdr:col>9</xdr:col>
      <xdr:colOff>342900</xdr:colOff>
      <xdr:row>22</xdr:row>
      <xdr:rowOff>76200</xdr:rowOff>
    </xdr:to>
    <xdr:sp macro="Generate_Submittable_Version_Click" textlink="">
      <xdr:nvSpPr>
        <xdr:cNvPr id="4" name="GenerateSubmittableButton">
          <a:extLst>
            <a:ext uri="{FF2B5EF4-FFF2-40B4-BE49-F238E27FC236}">
              <a16:creationId xmlns:a16="http://schemas.microsoft.com/office/drawing/2014/main" id="{6104EE53-7790-42E7-B41D-FBE7FEFE1DBF}"/>
            </a:ext>
          </a:extLst>
        </xdr:cNvPr>
        <xdr:cNvSpPr/>
      </xdr:nvSpPr>
      <xdr:spPr>
        <a:xfrm>
          <a:off x="3197225" y="4387850"/>
          <a:ext cx="2413000" cy="2508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Generate Submittable Version</a:t>
          </a:r>
        </a:p>
      </xdr:txBody>
    </xdr:sp>
    <xdr:clientData/>
  </xdr:twoCellAnchor>
  <xdr:twoCellAnchor>
    <xdr:from>
      <xdr:col>9</xdr:col>
      <xdr:colOff>466725</xdr:colOff>
      <xdr:row>21</xdr:row>
      <xdr:rowOff>28575</xdr:rowOff>
    </xdr:from>
    <xdr:to>
      <xdr:col>13</xdr:col>
      <xdr:colOff>361950</xdr:colOff>
      <xdr:row>22</xdr:row>
      <xdr:rowOff>76200</xdr:rowOff>
    </xdr:to>
    <xdr:sp macro="Clear_All_Worksheet_Data_Click" textlink="">
      <xdr:nvSpPr>
        <xdr:cNvPr id="5" name="ClearAllWorksheetButton">
          <a:extLst>
            <a:ext uri="{FF2B5EF4-FFF2-40B4-BE49-F238E27FC236}">
              <a16:creationId xmlns:a16="http://schemas.microsoft.com/office/drawing/2014/main" id="{E1064976-59CC-480F-83B4-747D2A739882}"/>
            </a:ext>
          </a:extLst>
        </xdr:cNvPr>
        <xdr:cNvSpPr/>
      </xdr:nvSpPr>
      <xdr:spPr>
        <a:xfrm>
          <a:off x="5730875" y="4387850"/>
          <a:ext cx="2413000" cy="250825"/>
        </a:xfrm>
        <a:prstGeom prst="rect">
          <a:avLst/>
        </a:prstGeom>
        <a:solidFill>
          <a:srgbClr val="F1810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Clear All Worksheet Data</a:t>
          </a:r>
        </a:p>
      </xdr:txBody>
    </xdr:sp>
    <xdr:clientData/>
  </xdr:twoCellAnchor>
  <xdr:twoCellAnchor>
    <xdr:from>
      <xdr:col>3</xdr:col>
      <xdr:colOff>57150</xdr:colOff>
      <xdr:row>21</xdr:row>
      <xdr:rowOff>28575</xdr:rowOff>
    </xdr:from>
    <xdr:to>
      <xdr:col>5</xdr:col>
      <xdr:colOff>323850</xdr:colOff>
      <xdr:row>22</xdr:row>
      <xdr:rowOff>76200</xdr:rowOff>
    </xdr:to>
    <xdr:sp macro="Validate_Workbook_Click" textlink="">
      <xdr:nvSpPr>
        <xdr:cNvPr id="6" name="ValidateWorkbookButton">
          <a:extLst>
            <a:ext uri="{FF2B5EF4-FFF2-40B4-BE49-F238E27FC236}">
              <a16:creationId xmlns:a16="http://schemas.microsoft.com/office/drawing/2014/main" id="{0E5F8666-0207-4EE8-8828-882E3B3F6642}"/>
            </a:ext>
          </a:extLst>
        </xdr:cNvPr>
        <xdr:cNvSpPr>
          <a:spLocks/>
        </xdr:cNvSpPr>
      </xdr:nvSpPr>
      <xdr:spPr>
        <a:xfrm>
          <a:off x="685800" y="4387850"/>
          <a:ext cx="2390775" cy="250825"/>
        </a:xfrm>
        <a:prstGeom prst="rect">
          <a:avLst/>
        </a:prstGeom>
        <a:solidFill>
          <a:srgbClr val="9CC81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Validate</a:t>
          </a:r>
          <a:r>
            <a:rPr lang="en-HK" sz="1000" baseline="0">
              <a:latin typeface="Segoe UI" panose="020B0502040204020203" pitchFamily="34" charset="0"/>
              <a:cs typeface="Segoe UI" panose="020B0502040204020203" pitchFamily="34" charset="0"/>
            </a:rPr>
            <a:t> Workbook</a:t>
          </a:r>
          <a:endParaRPr lang="en-HK" sz="1000">
            <a:latin typeface="Segoe UI" panose="020B0502040204020203" pitchFamily="34" charset="0"/>
            <a:cs typeface="Segoe UI" panose="020B0502040204020203" pitchFamily="34" charset="0"/>
          </a:endParaRPr>
        </a:p>
      </xdr:txBody>
    </xdr:sp>
    <xdr:clientData/>
  </xdr:twoCellAnchor>
  <xdr:twoCellAnchor>
    <xdr:from>
      <xdr:col>4</xdr:col>
      <xdr:colOff>1485900</xdr:colOff>
      <xdr:row>23</xdr:row>
      <xdr:rowOff>107950</xdr:rowOff>
    </xdr:from>
    <xdr:to>
      <xdr:col>10</xdr:col>
      <xdr:colOff>559593</xdr:colOff>
      <xdr:row>28</xdr:row>
      <xdr:rowOff>82550</xdr:rowOff>
    </xdr:to>
    <xdr:sp macro="" textlink="">
      <xdr:nvSpPr>
        <xdr:cNvPr id="7" name="TextBox 6">
          <a:extLst>
            <a:ext uri="{FF2B5EF4-FFF2-40B4-BE49-F238E27FC236}">
              <a16:creationId xmlns:a16="http://schemas.microsoft.com/office/drawing/2014/main" id="{3554679C-5376-40A0-8908-087BE801B5D1}"/>
            </a:ext>
          </a:extLst>
        </xdr:cNvPr>
        <xdr:cNvSpPr txBox="1"/>
      </xdr:nvSpPr>
      <xdr:spPr>
        <a:xfrm>
          <a:off x="2743200" y="5213350"/>
          <a:ext cx="3715543" cy="8953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000" b="1">
              <a:solidFill>
                <a:srgbClr val="002060"/>
              </a:solidFill>
              <a:latin typeface="Arial" panose="020B0604020202020204" pitchFamily="34" charset="0"/>
              <a:ea typeface="+mn-ea"/>
              <a:cs typeface="Arial" panose="020B0604020202020204" pitchFamily="34" charset="0"/>
            </a:rPr>
            <a:t>Please note that due to the expected significant number of cells in this workbook, it typically takes approximately 15 to 30 minutes to execute workbook validation / generate the submittable version. We appreciate your understanding.</a:t>
          </a:r>
        </a:p>
        <a:p>
          <a:pPr marL="0" indent="0"/>
          <a:endParaRPr lang="en-US" sz="1000" b="1">
            <a:solidFill>
              <a:srgbClr val="002060"/>
            </a:solidFill>
            <a:latin typeface="Arial" panose="020B0604020202020204" pitchFamily="34" charset="0"/>
            <a:ea typeface="+mn-ea"/>
            <a:cs typeface="Arial" panose="020B060402020202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123825</xdr:colOff>
      <xdr:row>1</xdr:row>
      <xdr:rowOff>123825</xdr:rowOff>
    </xdr:from>
    <xdr:to>
      <xdr:col>6</xdr:col>
      <xdr:colOff>771525</xdr:colOff>
      <xdr:row>3</xdr:row>
      <xdr:rowOff>66675</xdr:rowOff>
    </xdr:to>
    <xdr:sp macro="Clear_Data" textlink="">
      <xdr:nvSpPr>
        <xdr:cNvPr id="2" name="BGR3_CW">
          <a:extLst>
            <a:ext uri="{FF2B5EF4-FFF2-40B4-BE49-F238E27FC236}">
              <a16:creationId xmlns:a16="http://schemas.microsoft.com/office/drawing/2014/main" id="{B0EE4AB8-A2F2-4A8C-8C90-28B790E78399}"/>
            </a:ext>
          </a:extLst>
        </xdr:cNvPr>
        <xdr:cNvSpPr/>
      </xdr:nvSpPr>
      <xdr:spPr>
        <a:xfrm>
          <a:off x="5559425" y="3397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130175</xdr:colOff>
      <xdr:row>1</xdr:row>
      <xdr:rowOff>123825</xdr:rowOff>
    </xdr:from>
    <xdr:to>
      <xdr:col>6</xdr:col>
      <xdr:colOff>352425</xdr:colOff>
      <xdr:row>3</xdr:row>
      <xdr:rowOff>66675</xdr:rowOff>
    </xdr:to>
    <xdr:sp macro="Clear_Data" textlink="">
      <xdr:nvSpPr>
        <xdr:cNvPr id="2" name="BGR4_CW">
          <a:extLst>
            <a:ext uri="{FF2B5EF4-FFF2-40B4-BE49-F238E27FC236}">
              <a16:creationId xmlns:a16="http://schemas.microsoft.com/office/drawing/2014/main" id="{88B6637A-F9E1-4315-A2B1-C4D04CF9C93C}"/>
            </a:ext>
          </a:extLst>
        </xdr:cNvPr>
        <xdr:cNvSpPr/>
      </xdr:nvSpPr>
      <xdr:spPr>
        <a:xfrm>
          <a:off x="10102850" y="339725"/>
          <a:ext cx="1647825"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130175</xdr:colOff>
      <xdr:row>1</xdr:row>
      <xdr:rowOff>123825</xdr:rowOff>
    </xdr:from>
    <xdr:to>
      <xdr:col>6</xdr:col>
      <xdr:colOff>704850</xdr:colOff>
      <xdr:row>3</xdr:row>
      <xdr:rowOff>66675</xdr:rowOff>
    </xdr:to>
    <xdr:sp macro="Clear_Data" textlink="">
      <xdr:nvSpPr>
        <xdr:cNvPr id="2" name="BGR4A_CW">
          <a:extLst>
            <a:ext uri="{FF2B5EF4-FFF2-40B4-BE49-F238E27FC236}">
              <a16:creationId xmlns:a16="http://schemas.microsoft.com/office/drawing/2014/main" id="{3D7CB7A0-D4A6-4AB2-9F7F-F74508CAF6B1}"/>
            </a:ext>
          </a:extLst>
        </xdr:cNvPr>
        <xdr:cNvSpPr/>
      </xdr:nvSpPr>
      <xdr:spPr>
        <a:xfrm>
          <a:off x="4654550" y="339725"/>
          <a:ext cx="165100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5</xdr:col>
      <xdr:colOff>130175</xdr:colOff>
      <xdr:row>1</xdr:row>
      <xdr:rowOff>123825</xdr:rowOff>
    </xdr:from>
    <xdr:to>
      <xdr:col>6</xdr:col>
      <xdr:colOff>495300</xdr:colOff>
      <xdr:row>3</xdr:row>
      <xdr:rowOff>63500</xdr:rowOff>
    </xdr:to>
    <xdr:sp macro="Clear_Data" textlink="">
      <xdr:nvSpPr>
        <xdr:cNvPr id="2" name="BGR4B_CW">
          <a:extLst>
            <a:ext uri="{FF2B5EF4-FFF2-40B4-BE49-F238E27FC236}">
              <a16:creationId xmlns:a16="http://schemas.microsoft.com/office/drawing/2014/main" id="{D7A806B0-190D-4015-8F82-00C0C1318109}"/>
            </a:ext>
          </a:extLst>
        </xdr:cNvPr>
        <xdr:cNvSpPr/>
      </xdr:nvSpPr>
      <xdr:spPr>
        <a:xfrm>
          <a:off x="9931400" y="339725"/>
          <a:ext cx="165100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130175</xdr:colOff>
      <xdr:row>1</xdr:row>
      <xdr:rowOff>123825</xdr:rowOff>
    </xdr:from>
    <xdr:to>
      <xdr:col>6</xdr:col>
      <xdr:colOff>352425</xdr:colOff>
      <xdr:row>3</xdr:row>
      <xdr:rowOff>66675</xdr:rowOff>
    </xdr:to>
    <xdr:sp macro="Clear_Data" textlink="">
      <xdr:nvSpPr>
        <xdr:cNvPr id="2" name="BGR5_CW">
          <a:extLst>
            <a:ext uri="{FF2B5EF4-FFF2-40B4-BE49-F238E27FC236}">
              <a16:creationId xmlns:a16="http://schemas.microsoft.com/office/drawing/2014/main" id="{E21E9EFA-2EF2-411E-8D9A-317BA1B384D9}"/>
            </a:ext>
          </a:extLst>
        </xdr:cNvPr>
        <xdr:cNvSpPr/>
      </xdr:nvSpPr>
      <xdr:spPr>
        <a:xfrm>
          <a:off x="10102850" y="339725"/>
          <a:ext cx="1647825"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5</xdr:col>
      <xdr:colOff>133350</xdr:colOff>
      <xdr:row>1</xdr:row>
      <xdr:rowOff>123825</xdr:rowOff>
    </xdr:from>
    <xdr:to>
      <xdr:col>6</xdr:col>
      <xdr:colOff>714375</xdr:colOff>
      <xdr:row>3</xdr:row>
      <xdr:rowOff>66675</xdr:rowOff>
    </xdr:to>
    <xdr:sp macro="Clear_Data" textlink="">
      <xdr:nvSpPr>
        <xdr:cNvPr id="2" name="BGR5A_CW">
          <a:extLst>
            <a:ext uri="{FF2B5EF4-FFF2-40B4-BE49-F238E27FC236}">
              <a16:creationId xmlns:a16="http://schemas.microsoft.com/office/drawing/2014/main" id="{A266B28D-FDF4-475F-9DFC-DBB996CA771D}"/>
            </a:ext>
          </a:extLst>
        </xdr:cNvPr>
        <xdr:cNvSpPr/>
      </xdr:nvSpPr>
      <xdr:spPr>
        <a:xfrm>
          <a:off x="5772150" y="339725"/>
          <a:ext cx="1654175"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4</xdr:col>
      <xdr:colOff>127000</xdr:colOff>
      <xdr:row>1</xdr:row>
      <xdr:rowOff>123825</xdr:rowOff>
    </xdr:from>
    <xdr:to>
      <xdr:col>5</xdr:col>
      <xdr:colOff>206375</xdr:colOff>
      <xdr:row>3</xdr:row>
      <xdr:rowOff>63500</xdr:rowOff>
    </xdr:to>
    <xdr:sp macro="Clear_Data" textlink="">
      <xdr:nvSpPr>
        <xdr:cNvPr id="2" name="BGR5B_CW">
          <a:extLst>
            <a:ext uri="{FF2B5EF4-FFF2-40B4-BE49-F238E27FC236}">
              <a16:creationId xmlns:a16="http://schemas.microsoft.com/office/drawing/2014/main" id="{8F4BBDD2-9F44-44A9-A888-126AF4EE9857}"/>
            </a:ext>
          </a:extLst>
        </xdr:cNvPr>
        <xdr:cNvSpPr/>
      </xdr:nvSpPr>
      <xdr:spPr>
        <a:xfrm>
          <a:off x="8810625" y="339725"/>
          <a:ext cx="1654175"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7.xml><?xml version="1.0" encoding="utf-8"?>
<xdr:wsDr xmlns:xdr="http://schemas.openxmlformats.org/drawingml/2006/spreadsheetDrawing" xmlns:a="http://schemas.openxmlformats.org/drawingml/2006/main">
  <xdr:twoCellAnchor editAs="oneCell">
    <xdr:from>
      <xdr:col>5</xdr:col>
      <xdr:colOff>136525</xdr:colOff>
      <xdr:row>1</xdr:row>
      <xdr:rowOff>123825</xdr:rowOff>
    </xdr:from>
    <xdr:to>
      <xdr:col>6</xdr:col>
      <xdr:colOff>320675</xdr:colOff>
      <xdr:row>3</xdr:row>
      <xdr:rowOff>66675</xdr:rowOff>
    </xdr:to>
    <xdr:sp macro="Clear_Data" textlink="">
      <xdr:nvSpPr>
        <xdr:cNvPr id="2" name="BGR5C_CW">
          <a:extLst>
            <a:ext uri="{FF2B5EF4-FFF2-40B4-BE49-F238E27FC236}">
              <a16:creationId xmlns:a16="http://schemas.microsoft.com/office/drawing/2014/main" id="{FA8BCF96-36BE-4141-9AE7-405B11B16FE6}"/>
            </a:ext>
          </a:extLst>
        </xdr:cNvPr>
        <xdr:cNvSpPr/>
      </xdr:nvSpPr>
      <xdr:spPr>
        <a:xfrm>
          <a:off x="7102475" y="339725"/>
          <a:ext cx="1647825"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twoCellAnchor editAs="oneCell">
    <xdr:from>
      <xdr:col>1</xdr:col>
      <xdr:colOff>127000</xdr:colOff>
      <xdr:row>43</xdr:row>
      <xdr:rowOff>63500</xdr:rowOff>
    </xdr:from>
    <xdr:to>
      <xdr:col>2</xdr:col>
      <xdr:colOff>558800</xdr:colOff>
      <xdr:row>43</xdr:row>
      <xdr:rowOff>381000</xdr:rowOff>
    </xdr:to>
    <xdr:sp macro="BGR5C_addrow0" textlink="">
      <xdr:nvSpPr>
        <xdr:cNvPr id="3" name="BGR5C_addrow0">
          <a:extLst>
            <a:ext uri="{FF2B5EF4-FFF2-40B4-BE49-F238E27FC236}">
              <a16:creationId xmlns:a16="http://schemas.microsoft.com/office/drawing/2014/main" id="{880D2769-687C-4C71-B9B8-231BB8CA76D8}"/>
            </a:ext>
          </a:extLst>
        </xdr:cNvPr>
        <xdr:cNvSpPr/>
      </xdr:nvSpPr>
      <xdr:spPr>
        <a:xfrm>
          <a:off x="123825" y="8934450"/>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3</xdr:col>
      <xdr:colOff>130175</xdr:colOff>
      <xdr:row>43</xdr:row>
      <xdr:rowOff>63500</xdr:rowOff>
    </xdr:from>
    <xdr:to>
      <xdr:col>4</xdr:col>
      <xdr:colOff>495300</xdr:colOff>
      <xdr:row>43</xdr:row>
      <xdr:rowOff>381000</xdr:rowOff>
    </xdr:to>
    <xdr:sp macro="BGR5C_deleterow0" textlink="">
      <xdr:nvSpPr>
        <xdr:cNvPr id="4" name="BGR5C_deleterow0">
          <a:extLst>
            <a:ext uri="{FF2B5EF4-FFF2-40B4-BE49-F238E27FC236}">
              <a16:creationId xmlns:a16="http://schemas.microsoft.com/office/drawing/2014/main" id="{91784EE7-95FB-430D-8B96-7F1BE153C44E}"/>
            </a:ext>
          </a:extLst>
        </xdr:cNvPr>
        <xdr:cNvSpPr/>
      </xdr:nvSpPr>
      <xdr:spPr>
        <a:xfrm>
          <a:off x="4521200" y="8934450"/>
          <a:ext cx="165100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wsDr>
</file>

<file path=xl/drawings/drawing18.xml><?xml version="1.0" encoding="utf-8"?>
<xdr:wsDr xmlns:xdr="http://schemas.openxmlformats.org/drawingml/2006/spreadsheetDrawing" xmlns:a="http://schemas.openxmlformats.org/drawingml/2006/main">
  <xdr:twoCellAnchor editAs="oneCell">
    <xdr:from>
      <xdr:col>5</xdr:col>
      <xdr:colOff>120650</xdr:colOff>
      <xdr:row>1</xdr:row>
      <xdr:rowOff>123825</xdr:rowOff>
    </xdr:from>
    <xdr:to>
      <xdr:col>6</xdr:col>
      <xdr:colOff>762000</xdr:colOff>
      <xdr:row>3</xdr:row>
      <xdr:rowOff>63500</xdr:rowOff>
    </xdr:to>
    <xdr:sp macro="Clear_Data" textlink="">
      <xdr:nvSpPr>
        <xdr:cNvPr id="2" name="BGR6_CW">
          <a:extLst>
            <a:ext uri="{FF2B5EF4-FFF2-40B4-BE49-F238E27FC236}">
              <a16:creationId xmlns:a16="http://schemas.microsoft.com/office/drawing/2014/main" id="{97C3A28D-899C-404E-8130-AB617579F965}"/>
            </a:ext>
          </a:extLst>
        </xdr:cNvPr>
        <xdr:cNvSpPr/>
      </xdr:nvSpPr>
      <xdr:spPr>
        <a:xfrm>
          <a:off x="4905375" y="339725"/>
          <a:ext cx="1647825"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5</xdr:col>
      <xdr:colOff>139700</xdr:colOff>
      <xdr:row>1</xdr:row>
      <xdr:rowOff>85725</xdr:rowOff>
    </xdr:from>
    <xdr:to>
      <xdr:col>6</xdr:col>
      <xdr:colOff>711200</xdr:colOff>
      <xdr:row>3</xdr:row>
      <xdr:rowOff>82550</xdr:rowOff>
    </xdr:to>
    <xdr:sp macro="Clear_Data" textlink="">
      <xdr:nvSpPr>
        <xdr:cNvPr id="2" name="BLTD1_CW">
          <a:extLst>
            <a:ext uri="{FF2B5EF4-FFF2-40B4-BE49-F238E27FC236}">
              <a16:creationId xmlns:a16="http://schemas.microsoft.com/office/drawing/2014/main" id="{D1A16E31-6239-444A-88E1-D65E2958A489}"/>
            </a:ext>
          </a:extLst>
        </xdr:cNvPr>
        <xdr:cNvSpPr/>
      </xdr:nvSpPr>
      <xdr:spPr>
        <a:xfrm>
          <a:off x="8810625" y="301625"/>
          <a:ext cx="16446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twoCellAnchor editAs="oneCell">
    <xdr:from>
      <xdr:col>1</xdr:col>
      <xdr:colOff>127000</xdr:colOff>
      <xdr:row>13</xdr:row>
      <xdr:rowOff>92075</xdr:rowOff>
    </xdr:from>
    <xdr:to>
      <xdr:col>1</xdr:col>
      <xdr:colOff>1781175</xdr:colOff>
      <xdr:row>13</xdr:row>
      <xdr:rowOff>406400</xdr:rowOff>
    </xdr:to>
    <xdr:sp macro="BLTD1_addrow0" textlink="">
      <xdr:nvSpPr>
        <xdr:cNvPr id="3" name="BLTD1_addrow0">
          <a:extLst>
            <a:ext uri="{FF2B5EF4-FFF2-40B4-BE49-F238E27FC236}">
              <a16:creationId xmlns:a16="http://schemas.microsoft.com/office/drawing/2014/main" id="{54059727-C278-4E43-B743-5CE7B14E375B}"/>
            </a:ext>
          </a:extLst>
        </xdr:cNvPr>
        <xdr:cNvSpPr/>
      </xdr:nvSpPr>
      <xdr:spPr>
        <a:xfrm>
          <a:off x="1343025" y="2835275"/>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3</xdr:col>
      <xdr:colOff>133350</xdr:colOff>
      <xdr:row>13</xdr:row>
      <xdr:rowOff>92075</xdr:rowOff>
    </xdr:from>
    <xdr:to>
      <xdr:col>4</xdr:col>
      <xdr:colOff>711200</xdr:colOff>
      <xdr:row>13</xdr:row>
      <xdr:rowOff>406400</xdr:rowOff>
    </xdr:to>
    <xdr:sp macro="BLTD1_deleterow0" textlink="">
      <xdr:nvSpPr>
        <xdr:cNvPr id="4" name="BLTD1_deleterow0">
          <a:extLst>
            <a:ext uri="{FF2B5EF4-FFF2-40B4-BE49-F238E27FC236}">
              <a16:creationId xmlns:a16="http://schemas.microsoft.com/office/drawing/2014/main" id="{9B46CFEB-5F43-41EE-8CF5-5D00C7AD6091}"/>
            </a:ext>
          </a:extLst>
        </xdr:cNvPr>
        <xdr:cNvSpPr/>
      </xdr:nvSpPr>
      <xdr:spPr>
        <a:xfrm>
          <a:off x="6648450" y="2835275"/>
          <a:ext cx="165417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139700</xdr:colOff>
      <xdr:row>1</xdr:row>
      <xdr:rowOff>152400</xdr:rowOff>
    </xdr:from>
    <xdr:to>
      <xdr:col>6</xdr:col>
      <xdr:colOff>463550</xdr:colOff>
      <xdr:row>3</xdr:row>
      <xdr:rowOff>47625</xdr:rowOff>
    </xdr:to>
    <xdr:sp macro="Clear_Data" textlink="">
      <xdr:nvSpPr>
        <xdr:cNvPr id="2" name="BFMA_CW">
          <a:extLst>
            <a:ext uri="{FF2B5EF4-FFF2-40B4-BE49-F238E27FC236}">
              <a16:creationId xmlns:a16="http://schemas.microsoft.com/office/drawing/2014/main" id="{0B8A07AF-E865-4229-A43B-FF4187924312}"/>
            </a:ext>
          </a:extLst>
        </xdr:cNvPr>
        <xdr:cNvSpPr/>
      </xdr:nvSpPr>
      <xdr:spPr>
        <a:xfrm>
          <a:off x="8753475" y="371475"/>
          <a:ext cx="16446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twoCellAnchor editAs="oneCell">
    <xdr:from>
      <xdr:col>1</xdr:col>
      <xdr:colOff>127000</xdr:colOff>
      <xdr:row>38</xdr:row>
      <xdr:rowOff>168275</xdr:rowOff>
    </xdr:from>
    <xdr:to>
      <xdr:col>1</xdr:col>
      <xdr:colOff>1781175</xdr:colOff>
      <xdr:row>39</xdr:row>
      <xdr:rowOff>19050</xdr:rowOff>
    </xdr:to>
    <xdr:sp macro="BFMA_addrow0" textlink="">
      <xdr:nvSpPr>
        <xdr:cNvPr id="3" name="BFMA_addrow0">
          <a:extLst>
            <a:ext uri="{FF2B5EF4-FFF2-40B4-BE49-F238E27FC236}">
              <a16:creationId xmlns:a16="http://schemas.microsoft.com/office/drawing/2014/main" id="{B18B492F-AD60-46BE-92EC-903E0AE1FAD7}"/>
            </a:ext>
          </a:extLst>
        </xdr:cNvPr>
        <xdr:cNvSpPr/>
      </xdr:nvSpPr>
      <xdr:spPr>
        <a:xfrm>
          <a:off x="123825" y="8550275"/>
          <a:ext cx="165735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3</xdr:col>
      <xdr:colOff>133350</xdr:colOff>
      <xdr:row>38</xdr:row>
      <xdr:rowOff>168275</xdr:rowOff>
    </xdr:from>
    <xdr:to>
      <xdr:col>4</xdr:col>
      <xdr:colOff>463550</xdr:colOff>
      <xdr:row>39</xdr:row>
      <xdr:rowOff>19050</xdr:rowOff>
    </xdr:to>
    <xdr:sp macro="BFMA_deleterow0" textlink="">
      <xdr:nvSpPr>
        <xdr:cNvPr id="4" name="BFMA_deleterow0">
          <a:extLst>
            <a:ext uri="{FF2B5EF4-FFF2-40B4-BE49-F238E27FC236}">
              <a16:creationId xmlns:a16="http://schemas.microsoft.com/office/drawing/2014/main" id="{494322FD-552C-423F-98BA-B854718F86BD}"/>
            </a:ext>
          </a:extLst>
        </xdr:cNvPr>
        <xdr:cNvSpPr/>
      </xdr:nvSpPr>
      <xdr:spPr>
        <a:xfrm>
          <a:off x="6096000" y="8550275"/>
          <a:ext cx="1654175"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oneCellAnchor>
    <xdr:from>
      <xdr:col>1</xdr:col>
      <xdr:colOff>123825</xdr:colOff>
      <xdr:row>78</xdr:row>
      <xdr:rowOff>104775</xdr:rowOff>
    </xdr:from>
    <xdr:ext cx="1657350" cy="317500"/>
    <xdr:sp macro="BFMA_addrow1" textlink="">
      <xdr:nvSpPr>
        <xdr:cNvPr id="7" name="BFMA_addrow1">
          <a:extLst>
            <a:ext uri="{FF2B5EF4-FFF2-40B4-BE49-F238E27FC236}">
              <a16:creationId xmlns:a16="http://schemas.microsoft.com/office/drawing/2014/main" id="{24DA8361-DE85-4BC6-97CB-1DD9458C9DAF}"/>
            </a:ext>
          </a:extLst>
        </xdr:cNvPr>
        <xdr:cNvSpPr/>
      </xdr:nvSpPr>
      <xdr:spPr>
        <a:xfrm>
          <a:off x="123825" y="15430500"/>
          <a:ext cx="165735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oneCellAnchor>
  <xdr:oneCellAnchor>
    <xdr:from>
      <xdr:col>3</xdr:col>
      <xdr:colOff>133350</xdr:colOff>
      <xdr:row>78</xdr:row>
      <xdr:rowOff>104775</xdr:rowOff>
    </xdr:from>
    <xdr:ext cx="1654175" cy="317500"/>
    <xdr:sp macro="BFMA_deleterow1" textlink="">
      <xdr:nvSpPr>
        <xdr:cNvPr id="8" name="BFMA_deleterow1">
          <a:extLst>
            <a:ext uri="{FF2B5EF4-FFF2-40B4-BE49-F238E27FC236}">
              <a16:creationId xmlns:a16="http://schemas.microsoft.com/office/drawing/2014/main" id="{3AFC0AA3-C145-4A47-B954-60FEDA6ADB78}"/>
            </a:ext>
          </a:extLst>
        </xdr:cNvPr>
        <xdr:cNvSpPr/>
      </xdr:nvSpPr>
      <xdr:spPr>
        <a:xfrm>
          <a:off x="6096000" y="15430500"/>
          <a:ext cx="1654175"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oneCellAnchor>
</xdr:wsDr>
</file>

<file path=xl/drawings/drawing20.xml><?xml version="1.0" encoding="utf-8"?>
<xdr:wsDr xmlns:xdr="http://schemas.openxmlformats.org/drawingml/2006/spreadsheetDrawing" xmlns:a="http://schemas.openxmlformats.org/drawingml/2006/main">
  <xdr:twoCellAnchor>
    <xdr:from>
      <xdr:col>2</xdr:col>
      <xdr:colOff>2086429</xdr:colOff>
      <xdr:row>2</xdr:row>
      <xdr:rowOff>18144</xdr:rowOff>
    </xdr:from>
    <xdr:to>
      <xdr:col>2</xdr:col>
      <xdr:colOff>3886654</xdr:colOff>
      <xdr:row>2</xdr:row>
      <xdr:rowOff>265794</xdr:rowOff>
    </xdr:to>
    <xdr:sp macro="[0]!delILAS_Click" textlink="">
      <xdr:nvSpPr>
        <xdr:cNvPr id="2" name="Rectangle 1">
          <a:extLst>
            <a:ext uri="{FF2B5EF4-FFF2-40B4-BE49-F238E27FC236}">
              <a16:creationId xmlns:a16="http://schemas.microsoft.com/office/drawing/2014/main" id="{EC429194-1652-4068-BB98-2443947A6462}"/>
            </a:ext>
          </a:extLst>
        </xdr:cNvPr>
        <xdr:cNvSpPr>
          <a:spLocks noChangeAspect="1"/>
        </xdr:cNvSpPr>
      </xdr:nvSpPr>
      <xdr:spPr>
        <a:xfrm>
          <a:off x="8188779" y="570594"/>
          <a:ext cx="1803400" cy="2476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Delete worksheet</a:t>
          </a:r>
        </a:p>
      </xdr:txBody>
    </xdr:sp>
    <xdr:clientData/>
  </xdr:twoCellAnchor>
  <xdr:twoCellAnchor>
    <xdr:from>
      <xdr:col>2</xdr:col>
      <xdr:colOff>63500</xdr:colOff>
      <xdr:row>2</xdr:row>
      <xdr:rowOff>18142</xdr:rowOff>
    </xdr:from>
    <xdr:to>
      <xdr:col>2</xdr:col>
      <xdr:colOff>1863725</xdr:colOff>
      <xdr:row>2</xdr:row>
      <xdr:rowOff>265792</xdr:rowOff>
    </xdr:to>
    <xdr:sp macro="[0]!createILAS_Click" textlink="">
      <xdr:nvSpPr>
        <xdr:cNvPr id="3" name="Rectangle 2">
          <a:extLst>
            <a:ext uri="{FF2B5EF4-FFF2-40B4-BE49-F238E27FC236}">
              <a16:creationId xmlns:a16="http://schemas.microsoft.com/office/drawing/2014/main" id="{E4A925E1-CF7D-45C0-B78D-A1B38C0346AC}"/>
            </a:ext>
          </a:extLst>
        </xdr:cNvPr>
        <xdr:cNvSpPr>
          <a:spLocks noChangeAspect="1"/>
        </xdr:cNvSpPr>
      </xdr:nvSpPr>
      <xdr:spPr>
        <a:xfrm>
          <a:off x="6172200" y="570592"/>
          <a:ext cx="1797050" cy="2476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Create worksheet</a:t>
          </a:r>
        </a:p>
      </xdr:txBody>
    </xdr:sp>
    <xdr:clientData/>
  </xdr:twoCellAnchor>
</xdr:wsDr>
</file>

<file path=xl/drawings/drawing21.xml><?xml version="1.0" encoding="utf-8"?>
<xdr:wsDr xmlns:xdr="http://schemas.openxmlformats.org/drawingml/2006/spreadsheetDrawing" xmlns:a="http://schemas.openxmlformats.org/drawingml/2006/main">
  <xdr:twoCellAnchor editAs="oneCell">
    <xdr:from>
      <xdr:col>5</xdr:col>
      <xdr:colOff>130175</xdr:colOff>
      <xdr:row>1</xdr:row>
      <xdr:rowOff>85725</xdr:rowOff>
    </xdr:from>
    <xdr:to>
      <xdr:col>7</xdr:col>
      <xdr:colOff>311150</xdr:colOff>
      <xdr:row>3</xdr:row>
      <xdr:rowOff>82550</xdr:rowOff>
    </xdr:to>
    <xdr:sp macro="Clear_Data" textlink="">
      <xdr:nvSpPr>
        <xdr:cNvPr id="2" name="BLTDXXX_CW">
          <a:extLst>
            <a:ext uri="{FF2B5EF4-FFF2-40B4-BE49-F238E27FC236}">
              <a16:creationId xmlns:a16="http://schemas.microsoft.com/office/drawing/2014/main" id="{6837B6F8-4021-4C2C-8CB7-4BE18B565902}"/>
            </a:ext>
          </a:extLst>
        </xdr:cNvPr>
        <xdr:cNvSpPr/>
      </xdr:nvSpPr>
      <xdr:spPr>
        <a:xfrm>
          <a:off x="7797800" y="301625"/>
          <a:ext cx="1647825"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22.xml><?xml version="1.0" encoding="utf-8"?>
<xdr:wsDr xmlns:xdr="http://schemas.openxmlformats.org/drawingml/2006/spreadsheetDrawing" xmlns:a="http://schemas.openxmlformats.org/drawingml/2006/main">
  <xdr:twoCellAnchor editAs="oneCell">
    <xdr:from>
      <xdr:col>5</xdr:col>
      <xdr:colOff>120650</xdr:colOff>
      <xdr:row>1</xdr:row>
      <xdr:rowOff>152400</xdr:rowOff>
    </xdr:from>
    <xdr:to>
      <xdr:col>7</xdr:col>
      <xdr:colOff>171450</xdr:colOff>
      <xdr:row>3</xdr:row>
      <xdr:rowOff>44450</xdr:rowOff>
    </xdr:to>
    <xdr:sp macro="Clear_Data" textlink="">
      <xdr:nvSpPr>
        <xdr:cNvPr id="2" name="SRI1_CW">
          <a:extLst>
            <a:ext uri="{FF2B5EF4-FFF2-40B4-BE49-F238E27FC236}">
              <a16:creationId xmlns:a16="http://schemas.microsoft.com/office/drawing/2014/main" id="{1AD6495F-9E1C-4C14-9024-63C604D80790}"/>
            </a:ext>
          </a:extLst>
        </xdr:cNvPr>
        <xdr:cNvSpPr/>
      </xdr:nvSpPr>
      <xdr:spPr>
        <a:xfrm>
          <a:off x="5915025" y="371475"/>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23.xml><?xml version="1.0" encoding="utf-8"?>
<xdr:wsDr xmlns:xdr="http://schemas.openxmlformats.org/drawingml/2006/spreadsheetDrawing" xmlns:a="http://schemas.openxmlformats.org/drawingml/2006/main">
  <xdr:twoCellAnchor editAs="oneCell">
    <xdr:from>
      <xdr:col>5</xdr:col>
      <xdr:colOff>127000</xdr:colOff>
      <xdr:row>1</xdr:row>
      <xdr:rowOff>123825</xdr:rowOff>
    </xdr:from>
    <xdr:to>
      <xdr:col>6</xdr:col>
      <xdr:colOff>625475</xdr:colOff>
      <xdr:row>3</xdr:row>
      <xdr:rowOff>66675</xdr:rowOff>
    </xdr:to>
    <xdr:sp macro="Clear_Data" textlink="">
      <xdr:nvSpPr>
        <xdr:cNvPr id="2" name="SRI2_CW">
          <a:extLst>
            <a:ext uri="{FF2B5EF4-FFF2-40B4-BE49-F238E27FC236}">
              <a16:creationId xmlns:a16="http://schemas.microsoft.com/office/drawing/2014/main" id="{42A3A4EE-228F-4156-A42C-63BA31B6F057}"/>
            </a:ext>
          </a:extLst>
        </xdr:cNvPr>
        <xdr:cNvSpPr/>
      </xdr:nvSpPr>
      <xdr:spPr>
        <a:xfrm>
          <a:off x="7096125" y="339725"/>
          <a:ext cx="1654175"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twoCellAnchor editAs="oneCell">
    <xdr:from>
      <xdr:col>1</xdr:col>
      <xdr:colOff>101600</xdr:colOff>
      <xdr:row>86</xdr:row>
      <xdr:rowOff>111125</xdr:rowOff>
    </xdr:from>
    <xdr:to>
      <xdr:col>1</xdr:col>
      <xdr:colOff>1758950</xdr:colOff>
      <xdr:row>86</xdr:row>
      <xdr:rowOff>428625</xdr:rowOff>
    </xdr:to>
    <xdr:sp macro="SRI2_addrow0" textlink="">
      <xdr:nvSpPr>
        <xdr:cNvPr id="3" name="SRI2_addrow0">
          <a:extLst>
            <a:ext uri="{FF2B5EF4-FFF2-40B4-BE49-F238E27FC236}">
              <a16:creationId xmlns:a16="http://schemas.microsoft.com/office/drawing/2014/main" id="{08E13BBD-1215-489B-BBB3-91A7F9AD1DBB}"/>
            </a:ext>
          </a:extLst>
        </xdr:cNvPr>
        <xdr:cNvSpPr/>
      </xdr:nvSpPr>
      <xdr:spPr>
        <a:xfrm>
          <a:off x="101600" y="14084300"/>
          <a:ext cx="165735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3</xdr:col>
      <xdr:colOff>111125</xdr:colOff>
      <xdr:row>86</xdr:row>
      <xdr:rowOff>111125</xdr:rowOff>
    </xdr:from>
    <xdr:to>
      <xdr:col>4</xdr:col>
      <xdr:colOff>609600</xdr:colOff>
      <xdr:row>86</xdr:row>
      <xdr:rowOff>428625</xdr:rowOff>
    </xdr:to>
    <xdr:sp macro="SRI2_deleterow0" textlink="">
      <xdr:nvSpPr>
        <xdr:cNvPr id="4" name="SRI2_deleterow0">
          <a:extLst>
            <a:ext uri="{FF2B5EF4-FFF2-40B4-BE49-F238E27FC236}">
              <a16:creationId xmlns:a16="http://schemas.microsoft.com/office/drawing/2014/main" id="{BE05DBF9-34A3-4A99-AA08-9EA1ECF6DF1C}"/>
            </a:ext>
          </a:extLst>
        </xdr:cNvPr>
        <xdr:cNvSpPr/>
      </xdr:nvSpPr>
      <xdr:spPr>
        <a:xfrm>
          <a:off x="4711700" y="14084300"/>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wsDr>
</file>

<file path=xl/drawings/drawing24.xml><?xml version="1.0" encoding="utf-8"?>
<xdr:wsDr xmlns:xdr="http://schemas.openxmlformats.org/drawingml/2006/spreadsheetDrawing" xmlns:a="http://schemas.openxmlformats.org/drawingml/2006/main">
  <xdr:twoCellAnchor editAs="oneCell">
    <xdr:from>
      <xdr:col>3</xdr:col>
      <xdr:colOff>28575</xdr:colOff>
      <xdr:row>0</xdr:row>
      <xdr:rowOff>142875</xdr:rowOff>
    </xdr:from>
    <xdr:to>
      <xdr:col>3</xdr:col>
      <xdr:colOff>2103256</xdr:colOff>
      <xdr:row>4</xdr:row>
      <xdr:rowOff>196850</xdr:rowOff>
    </xdr:to>
    <xdr:pic>
      <xdr:nvPicPr>
        <xdr:cNvPr id="2" name="Picture 1" descr="Insurance Authority">
          <a:extLst>
            <a:ext uri="{FF2B5EF4-FFF2-40B4-BE49-F238E27FC236}">
              <a16:creationId xmlns:a16="http://schemas.microsoft.com/office/drawing/2014/main" id="{A4229360-81DA-4AA6-AAD8-FF31C309DA9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400" y="139700"/>
          <a:ext cx="2077856" cy="895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4</xdr:row>
      <xdr:rowOff>9525</xdr:rowOff>
    </xdr:from>
    <xdr:to>
      <xdr:col>5</xdr:col>
      <xdr:colOff>1800225</xdr:colOff>
      <xdr:row>4</xdr:row>
      <xdr:rowOff>257175</xdr:rowOff>
    </xdr:to>
    <xdr:sp macro="[0]!createS_RI_3_Click" textlink="">
      <xdr:nvSpPr>
        <xdr:cNvPr id="3" name="Rectangle 2">
          <a:extLst>
            <a:ext uri="{FF2B5EF4-FFF2-40B4-BE49-F238E27FC236}">
              <a16:creationId xmlns:a16="http://schemas.microsoft.com/office/drawing/2014/main" id="{B33CB812-0532-4C7E-AD36-FC8B24FED283}"/>
            </a:ext>
          </a:extLst>
        </xdr:cNvPr>
        <xdr:cNvSpPr>
          <a:spLocks noChangeAspect="1"/>
        </xdr:cNvSpPr>
      </xdr:nvSpPr>
      <xdr:spPr>
        <a:xfrm>
          <a:off x="4552950" y="844550"/>
          <a:ext cx="1797050" cy="2476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Create worksheet</a:t>
          </a:r>
        </a:p>
      </xdr:txBody>
    </xdr:sp>
    <xdr:clientData/>
  </xdr:twoCellAnchor>
  <xdr:twoCellAnchor>
    <xdr:from>
      <xdr:col>5</xdr:col>
      <xdr:colOff>1971675</xdr:colOff>
      <xdr:row>4</xdr:row>
      <xdr:rowOff>9525</xdr:rowOff>
    </xdr:from>
    <xdr:to>
      <xdr:col>5</xdr:col>
      <xdr:colOff>3771900</xdr:colOff>
      <xdr:row>4</xdr:row>
      <xdr:rowOff>257175</xdr:rowOff>
    </xdr:to>
    <xdr:sp macro="[0]!delS_RI_3_Click" textlink="">
      <xdr:nvSpPr>
        <xdr:cNvPr id="4" name="Rectangle 3">
          <a:extLst>
            <a:ext uri="{FF2B5EF4-FFF2-40B4-BE49-F238E27FC236}">
              <a16:creationId xmlns:a16="http://schemas.microsoft.com/office/drawing/2014/main" id="{9C442B30-1B90-4012-9FE7-8D798079DBFA}"/>
            </a:ext>
          </a:extLst>
        </xdr:cNvPr>
        <xdr:cNvSpPr>
          <a:spLocks noChangeAspect="1"/>
        </xdr:cNvSpPr>
      </xdr:nvSpPr>
      <xdr:spPr>
        <a:xfrm>
          <a:off x="6521450" y="844550"/>
          <a:ext cx="1803400" cy="2476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Delete worksheet</a:t>
          </a:r>
        </a:p>
      </xdr:txBody>
    </xdr:sp>
    <xdr:clientData/>
  </xdr:twoCellAnchor>
</xdr:wsDr>
</file>

<file path=xl/drawings/drawing25.xml><?xml version="1.0" encoding="utf-8"?>
<xdr:wsDr xmlns:xdr="http://schemas.openxmlformats.org/drawingml/2006/spreadsheetDrawing" xmlns:a="http://schemas.openxmlformats.org/drawingml/2006/main">
  <xdr:twoCellAnchor editAs="oneCell">
    <xdr:from>
      <xdr:col>5</xdr:col>
      <xdr:colOff>117475</xdr:colOff>
      <xdr:row>1</xdr:row>
      <xdr:rowOff>123825</xdr:rowOff>
    </xdr:from>
    <xdr:to>
      <xdr:col>6</xdr:col>
      <xdr:colOff>619125</xdr:colOff>
      <xdr:row>3</xdr:row>
      <xdr:rowOff>63500</xdr:rowOff>
    </xdr:to>
    <xdr:sp macro="Clear_Data" textlink="">
      <xdr:nvSpPr>
        <xdr:cNvPr id="2" name="SRI3XXX_CW">
          <a:extLst>
            <a:ext uri="{FF2B5EF4-FFF2-40B4-BE49-F238E27FC236}">
              <a16:creationId xmlns:a16="http://schemas.microsoft.com/office/drawing/2014/main" id="{76E9AABA-5C40-403E-9DCC-C7F2012AEF06}"/>
            </a:ext>
          </a:extLst>
        </xdr:cNvPr>
        <xdr:cNvSpPr/>
      </xdr:nvSpPr>
      <xdr:spPr>
        <a:xfrm>
          <a:off x="5426075" y="339725"/>
          <a:ext cx="165100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26.xml><?xml version="1.0" encoding="utf-8"?>
<xdr:wsDr xmlns:xdr="http://schemas.openxmlformats.org/drawingml/2006/spreadsheetDrawing" xmlns:a="http://schemas.openxmlformats.org/drawingml/2006/main">
  <xdr:twoCellAnchor editAs="oneCell">
    <xdr:from>
      <xdr:col>5</xdr:col>
      <xdr:colOff>120650</xdr:colOff>
      <xdr:row>1</xdr:row>
      <xdr:rowOff>152400</xdr:rowOff>
    </xdr:from>
    <xdr:to>
      <xdr:col>6</xdr:col>
      <xdr:colOff>342900</xdr:colOff>
      <xdr:row>3</xdr:row>
      <xdr:rowOff>44450</xdr:rowOff>
    </xdr:to>
    <xdr:sp macro="Clear_Data" textlink="">
      <xdr:nvSpPr>
        <xdr:cNvPr id="2" name="SG1_CW">
          <a:extLst>
            <a:ext uri="{FF2B5EF4-FFF2-40B4-BE49-F238E27FC236}">
              <a16:creationId xmlns:a16="http://schemas.microsoft.com/office/drawing/2014/main" id="{AB749FFC-3FD5-4BB1-955A-2FAB018FE43E}"/>
            </a:ext>
          </a:extLst>
        </xdr:cNvPr>
        <xdr:cNvSpPr/>
      </xdr:nvSpPr>
      <xdr:spPr>
        <a:xfrm>
          <a:off x="6753225" y="371475"/>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27.xml><?xml version="1.0" encoding="utf-8"?>
<xdr:wsDr xmlns:xdr="http://schemas.openxmlformats.org/drawingml/2006/spreadsheetDrawing" xmlns:a="http://schemas.openxmlformats.org/drawingml/2006/main">
  <xdr:twoCellAnchor editAs="oneCell">
    <xdr:from>
      <xdr:col>5</xdr:col>
      <xdr:colOff>139700</xdr:colOff>
      <xdr:row>1</xdr:row>
      <xdr:rowOff>161925</xdr:rowOff>
    </xdr:from>
    <xdr:to>
      <xdr:col>6</xdr:col>
      <xdr:colOff>711200</xdr:colOff>
      <xdr:row>3</xdr:row>
      <xdr:rowOff>44450</xdr:rowOff>
    </xdr:to>
    <xdr:sp macro="Clear_Data" textlink="">
      <xdr:nvSpPr>
        <xdr:cNvPr id="2" name="SLTProd1_CW">
          <a:extLst>
            <a:ext uri="{FF2B5EF4-FFF2-40B4-BE49-F238E27FC236}">
              <a16:creationId xmlns:a16="http://schemas.microsoft.com/office/drawing/2014/main" id="{0D6B6094-8A2A-4E21-8B3D-B87AC981BF3D}"/>
            </a:ext>
          </a:extLst>
        </xdr:cNvPr>
        <xdr:cNvSpPr/>
      </xdr:nvSpPr>
      <xdr:spPr>
        <a:xfrm>
          <a:off x="5495925" y="377825"/>
          <a:ext cx="16446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twoCellAnchor editAs="oneCell">
    <xdr:from>
      <xdr:col>1</xdr:col>
      <xdr:colOff>120650</xdr:colOff>
      <xdr:row>58</xdr:row>
      <xdr:rowOff>44450</xdr:rowOff>
    </xdr:from>
    <xdr:to>
      <xdr:col>1</xdr:col>
      <xdr:colOff>1781175</xdr:colOff>
      <xdr:row>58</xdr:row>
      <xdr:rowOff>368300</xdr:rowOff>
    </xdr:to>
    <xdr:sp macro="SLTProd1_addrow0" textlink="">
      <xdr:nvSpPr>
        <xdr:cNvPr id="3" name="SLTProd1_addrow0">
          <a:extLst>
            <a:ext uri="{FF2B5EF4-FFF2-40B4-BE49-F238E27FC236}">
              <a16:creationId xmlns:a16="http://schemas.microsoft.com/office/drawing/2014/main" id="{D6AD352E-6648-4EAF-B945-703A5D4ABBC6}"/>
            </a:ext>
          </a:extLst>
        </xdr:cNvPr>
        <xdr:cNvSpPr/>
      </xdr:nvSpPr>
      <xdr:spPr>
        <a:xfrm>
          <a:off x="123825" y="10344150"/>
          <a:ext cx="1657350" cy="32067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3</xdr:col>
      <xdr:colOff>133350</xdr:colOff>
      <xdr:row>58</xdr:row>
      <xdr:rowOff>44450</xdr:rowOff>
    </xdr:from>
    <xdr:to>
      <xdr:col>4</xdr:col>
      <xdr:colOff>711200</xdr:colOff>
      <xdr:row>58</xdr:row>
      <xdr:rowOff>368300</xdr:rowOff>
    </xdr:to>
    <xdr:sp macro="SLTProd1_deleterow0" textlink="">
      <xdr:nvSpPr>
        <xdr:cNvPr id="4" name="SLTProd1_deleterow0">
          <a:extLst>
            <a:ext uri="{FF2B5EF4-FFF2-40B4-BE49-F238E27FC236}">
              <a16:creationId xmlns:a16="http://schemas.microsoft.com/office/drawing/2014/main" id="{F323BE2D-2FB0-4174-9330-C550F21004E2}"/>
            </a:ext>
          </a:extLst>
        </xdr:cNvPr>
        <xdr:cNvSpPr/>
      </xdr:nvSpPr>
      <xdr:spPr>
        <a:xfrm>
          <a:off x="3333750" y="10344150"/>
          <a:ext cx="1654175" cy="32067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wsDr>
</file>

<file path=xl/drawings/drawing28.xml><?xml version="1.0" encoding="utf-8"?>
<xdr:wsDr xmlns:xdr="http://schemas.openxmlformats.org/drawingml/2006/spreadsheetDrawing" xmlns:a="http://schemas.openxmlformats.org/drawingml/2006/main">
  <xdr:twoCellAnchor editAs="oneCell">
    <xdr:from>
      <xdr:col>5</xdr:col>
      <xdr:colOff>127000</xdr:colOff>
      <xdr:row>1</xdr:row>
      <xdr:rowOff>152400</xdr:rowOff>
    </xdr:from>
    <xdr:to>
      <xdr:col>7</xdr:col>
      <xdr:colOff>73025</xdr:colOff>
      <xdr:row>3</xdr:row>
      <xdr:rowOff>47625</xdr:rowOff>
    </xdr:to>
    <xdr:sp macro="Clear_Data" textlink="">
      <xdr:nvSpPr>
        <xdr:cNvPr id="2" name="SLTProd2_CW">
          <a:extLst>
            <a:ext uri="{FF2B5EF4-FFF2-40B4-BE49-F238E27FC236}">
              <a16:creationId xmlns:a16="http://schemas.microsoft.com/office/drawing/2014/main" id="{71CAEE13-2A5F-48D9-8245-69EB1210E36C}"/>
            </a:ext>
          </a:extLst>
        </xdr:cNvPr>
        <xdr:cNvSpPr/>
      </xdr:nvSpPr>
      <xdr:spPr>
        <a:xfrm>
          <a:off x="6886575" y="371475"/>
          <a:ext cx="165417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twoCellAnchor editAs="oneCell">
    <xdr:from>
      <xdr:col>1</xdr:col>
      <xdr:colOff>123825</xdr:colOff>
      <xdr:row>58</xdr:row>
      <xdr:rowOff>92075</xdr:rowOff>
    </xdr:from>
    <xdr:to>
      <xdr:col>1</xdr:col>
      <xdr:colOff>1778000</xdr:colOff>
      <xdr:row>58</xdr:row>
      <xdr:rowOff>415925</xdr:rowOff>
    </xdr:to>
    <xdr:sp macro="SLTProd2_addrow0" textlink="">
      <xdr:nvSpPr>
        <xdr:cNvPr id="3" name="SLTProd2_addrow0">
          <a:extLst>
            <a:ext uri="{FF2B5EF4-FFF2-40B4-BE49-F238E27FC236}">
              <a16:creationId xmlns:a16="http://schemas.microsoft.com/office/drawing/2014/main" id="{C1E97683-62AD-4EC6-8B55-F0AB7FA4825F}"/>
            </a:ext>
          </a:extLst>
        </xdr:cNvPr>
        <xdr:cNvSpPr/>
      </xdr:nvSpPr>
      <xdr:spPr>
        <a:xfrm>
          <a:off x="120650" y="10026650"/>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3</xdr:col>
      <xdr:colOff>123825</xdr:colOff>
      <xdr:row>58</xdr:row>
      <xdr:rowOff>92075</xdr:rowOff>
    </xdr:from>
    <xdr:to>
      <xdr:col>3</xdr:col>
      <xdr:colOff>1778000</xdr:colOff>
      <xdr:row>58</xdr:row>
      <xdr:rowOff>415925</xdr:rowOff>
    </xdr:to>
    <xdr:sp macro="SLTProd2_deleterow0" textlink="">
      <xdr:nvSpPr>
        <xdr:cNvPr id="4" name="SLTProd2_deleterow0">
          <a:extLst>
            <a:ext uri="{FF2B5EF4-FFF2-40B4-BE49-F238E27FC236}">
              <a16:creationId xmlns:a16="http://schemas.microsoft.com/office/drawing/2014/main" id="{DDCB6056-5C3D-4397-B635-C6920F8156F0}"/>
            </a:ext>
          </a:extLst>
        </xdr:cNvPr>
        <xdr:cNvSpPr/>
      </xdr:nvSpPr>
      <xdr:spPr>
        <a:xfrm>
          <a:off x="4445000" y="10026650"/>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wsDr>
</file>

<file path=xl/drawings/drawing29.xml><?xml version="1.0" encoding="utf-8"?>
<xdr:wsDr xmlns:xdr="http://schemas.openxmlformats.org/drawingml/2006/spreadsheetDrawing" xmlns:a="http://schemas.openxmlformats.org/drawingml/2006/main">
  <xdr:twoCellAnchor editAs="oneCell">
    <xdr:from>
      <xdr:col>2</xdr:col>
      <xdr:colOff>123825</xdr:colOff>
      <xdr:row>58</xdr:row>
      <xdr:rowOff>104775</xdr:rowOff>
    </xdr:from>
    <xdr:to>
      <xdr:col>3</xdr:col>
      <xdr:colOff>0</xdr:colOff>
      <xdr:row>58</xdr:row>
      <xdr:rowOff>419100</xdr:rowOff>
    </xdr:to>
    <xdr:sp macro="SLTProd3_addrow0" textlink="">
      <xdr:nvSpPr>
        <xdr:cNvPr id="2" name="SLTProd3_addrow0">
          <a:extLst>
            <a:ext uri="{FF2B5EF4-FFF2-40B4-BE49-F238E27FC236}">
              <a16:creationId xmlns:a16="http://schemas.microsoft.com/office/drawing/2014/main" id="{28865F06-0E7B-4D8F-9EEE-274F244F9905}"/>
            </a:ext>
          </a:extLst>
        </xdr:cNvPr>
        <xdr:cNvSpPr/>
      </xdr:nvSpPr>
      <xdr:spPr>
        <a:xfrm>
          <a:off x="2597150" y="10160000"/>
          <a:ext cx="1660525"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3</xdr:col>
      <xdr:colOff>120650</xdr:colOff>
      <xdr:row>58</xdr:row>
      <xdr:rowOff>104775</xdr:rowOff>
    </xdr:from>
    <xdr:to>
      <xdr:col>4</xdr:col>
      <xdr:colOff>0</xdr:colOff>
      <xdr:row>58</xdr:row>
      <xdr:rowOff>419100</xdr:rowOff>
    </xdr:to>
    <xdr:sp macro="SLTProd3_deleterow0" textlink="">
      <xdr:nvSpPr>
        <xdr:cNvPr id="3" name="SLTProd3_deleterow0">
          <a:extLst>
            <a:ext uri="{FF2B5EF4-FFF2-40B4-BE49-F238E27FC236}">
              <a16:creationId xmlns:a16="http://schemas.microsoft.com/office/drawing/2014/main" id="{21A0523A-6CA1-4C34-925A-9163F29CA31C}"/>
            </a:ext>
          </a:extLst>
        </xdr:cNvPr>
        <xdr:cNvSpPr/>
      </xdr:nvSpPr>
      <xdr:spPr>
        <a:xfrm>
          <a:off x="4381500" y="10160000"/>
          <a:ext cx="165735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twoCellAnchor editAs="oneCell">
    <xdr:from>
      <xdr:col>4</xdr:col>
      <xdr:colOff>120650</xdr:colOff>
      <xdr:row>1</xdr:row>
      <xdr:rowOff>161925</xdr:rowOff>
    </xdr:from>
    <xdr:to>
      <xdr:col>5</xdr:col>
      <xdr:colOff>4763</xdr:colOff>
      <xdr:row>3</xdr:row>
      <xdr:rowOff>44450</xdr:rowOff>
    </xdr:to>
    <xdr:sp macro="Clear_Data" textlink="">
      <xdr:nvSpPr>
        <xdr:cNvPr id="4" name="SLTProd3_CW">
          <a:extLst>
            <a:ext uri="{FF2B5EF4-FFF2-40B4-BE49-F238E27FC236}">
              <a16:creationId xmlns:a16="http://schemas.microsoft.com/office/drawing/2014/main" id="{A8E904C6-1FC1-42FE-A1CE-0D2D44ABF2BD}"/>
            </a:ext>
          </a:extLst>
        </xdr:cNvPr>
        <xdr:cNvSpPr/>
      </xdr:nvSpPr>
      <xdr:spPr>
        <a:xfrm>
          <a:off x="6162675" y="377825"/>
          <a:ext cx="1647825"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190500</xdr:colOff>
      <xdr:row>1</xdr:row>
      <xdr:rowOff>28575</xdr:rowOff>
    </xdr:from>
    <xdr:to>
      <xdr:col>10</xdr:col>
      <xdr:colOff>438150</xdr:colOff>
      <xdr:row>2</xdr:row>
      <xdr:rowOff>152400</xdr:rowOff>
    </xdr:to>
    <xdr:sp macro="" textlink="">
      <xdr:nvSpPr>
        <xdr:cNvPr id="2" name="CommandButton1" hidden="1">
          <a:extLst>
            <a:ext uri="{63B3BB69-23CF-44E3-9099-C40C66FF867C}">
              <a14:compatExt xmlns:a14="http://schemas.microsoft.com/office/drawing/2010/main" spid="_x0000_s29698"/>
            </a:ext>
            <a:ext uri="{FF2B5EF4-FFF2-40B4-BE49-F238E27FC236}">
              <a16:creationId xmlns:a16="http://schemas.microsoft.com/office/drawing/2014/main" id="{B7F71A7C-F099-482C-BC59-AC6CE618B616}"/>
            </a:ext>
          </a:extLst>
        </xdr:cNvPr>
        <xdr:cNvSpPr>
          <a:spLocks noChangeAspect="1"/>
        </xdr:cNvSpPr>
      </xdr:nvSpPr>
      <xdr:spPr>
        <a:xfrm>
          <a:off x="10020300" y="206375"/>
          <a:ext cx="1524000" cy="307975"/>
        </a:xfrm>
        <a:prstGeom prst="rect">
          <a:avLst/>
        </a:prstGeom>
        <a:noFill/>
        <a:ln>
          <a:noFill/>
        </a:ln>
      </xdr:spPr>
    </xdr:sp>
    <xdr:clientData/>
  </xdr:twoCellAnchor>
  <xdr:twoCellAnchor>
    <xdr:from>
      <xdr:col>8</xdr:col>
      <xdr:colOff>219075</xdr:colOff>
      <xdr:row>1</xdr:row>
      <xdr:rowOff>114300</xdr:rowOff>
    </xdr:from>
    <xdr:to>
      <xdr:col>11</xdr:col>
      <xdr:colOff>190500</xdr:colOff>
      <xdr:row>2</xdr:row>
      <xdr:rowOff>171450</xdr:rowOff>
    </xdr:to>
    <xdr:sp macro="[0]!triangleMultiTab" textlink="">
      <xdr:nvSpPr>
        <xdr:cNvPr id="3" name="Rectangle 2">
          <a:extLst>
            <a:ext uri="{FF2B5EF4-FFF2-40B4-BE49-F238E27FC236}">
              <a16:creationId xmlns:a16="http://schemas.microsoft.com/office/drawing/2014/main" id="{25ED83DB-8F11-4847-A6C2-653EA8487FE6}"/>
            </a:ext>
          </a:extLst>
        </xdr:cNvPr>
        <xdr:cNvSpPr>
          <a:spLocks noChangeAspect="1"/>
        </xdr:cNvSpPr>
      </xdr:nvSpPr>
      <xdr:spPr>
        <a:xfrm>
          <a:off x="10045700" y="295275"/>
          <a:ext cx="1889125" cy="2381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Generate Worksheet</a:t>
          </a:r>
        </a:p>
      </xdr:txBody>
    </xdr:sp>
    <xdr:clientData/>
  </xdr:twoCellAnchor>
  <xdr:twoCellAnchor>
    <xdr:from>
      <xdr:col>8</xdr:col>
      <xdr:colOff>207828</xdr:colOff>
      <xdr:row>4</xdr:row>
      <xdr:rowOff>127002</xdr:rowOff>
    </xdr:from>
    <xdr:to>
      <xdr:col>11</xdr:col>
      <xdr:colOff>192241</xdr:colOff>
      <xdr:row>5</xdr:row>
      <xdr:rowOff>181988</xdr:rowOff>
    </xdr:to>
    <xdr:sp macro="[0]!triangleMultiDelTab" textlink="">
      <xdr:nvSpPr>
        <xdr:cNvPr id="4" name="Rectangle 3">
          <a:extLst>
            <a:ext uri="{FF2B5EF4-FFF2-40B4-BE49-F238E27FC236}">
              <a16:creationId xmlns:a16="http://schemas.microsoft.com/office/drawing/2014/main" id="{886B8B66-60DF-457A-8ACA-7A133979AC3F}"/>
            </a:ext>
          </a:extLst>
        </xdr:cNvPr>
        <xdr:cNvSpPr>
          <a:spLocks noChangeAspect="1"/>
        </xdr:cNvSpPr>
      </xdr:nvSpPr>
      <xdr:spPr>
        <a:xfrm>
          <a:off x="10037628" y="847727"/>
          <a:ext cx="1898938" cy="235961"/>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30.xml><?xml version="1.0" encoding="utf-8"?>
<xdr:wsDr xmlns:xdr="http://schemas.openxmlformats.org/drawingml/2006/spreadsheetDrawing" xmlns:a="http://schemas.openxmlformats.org/drawingml/2006/main">
  <xdr:twoCellAnchor editAs="oneCell">
    <xdr:from>
      <xdr:col>5</xdr:col>
      <xdr:colOff>120650</xdr:colOff>
      <xdr:row>1</xdr:row>
      <xdr:rowOff>152400</xdr:rowOff>
    </xdr:from>
    <xdr:to>
      <xdr:col>6</xdr:col>
      <xdr:colOff>4762</xdr:colOff>
      <xdr:row>3</xdr:row>
      <xdr:rowOff>47625</xdr:rowOff>
    </xdr:to>
    <xdr:sp macro="Clear_Data" textlink="">
      <xdr:nvSpPr>
        <xdr:cNvPr id="2" name="SLTProd4_CW">
          <a:extLst>
            <a:ext uri="{FF2B5EF4-FFF2-40B4-BE49-F238E27FC236}">
              <a16:creationId xmlns:a16="http://schemas.microsoft.com/office/drawing/2014/main" id="{F5E715A0-C485-4795-AB41-9DEAA83533EB}"/>
            </a:ext>
          </a:extLst>
        </xdr:cNvPr>
        <xdr:cNvSpPr/>
      </xdr:nvSpPr>
      <xdr:spPr>
        <a:xfrm>
          <a:off x="7591425" y="371475"/>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twoCellAnchor editAs="oneCell">
    <xdr:from>
      <xdr:col>1</xdr:col>
      <xdr:colOff>127000</xdr:colOff>
      <xdr:row>28</xdr:row>
      <xdr:rowOff>139700</xdr:rowOff>
    </xdr:from>
    <xdr:to>
      <xdr:col>1</xdr:col>
      <xdr:colOff>1781175</xdr:colOff>
      <xdr:row>28</xdr:row>
      <xdr:rowOff>457200</xdr:rowOff>
    </xdr:to>
    <xdr:sp macro="SLTProd4_addrow0" textlink="">
      <xdr:nvSpPr>
        <xdr:cNvPr id="3" name="SLTProd4_addrow0">
          <a:extLst>
            <a:ext uri="{FF2B5EF4-FFF2-40B4-BE49-F238E27FC236}">
              <a16:creationId xmlns:a16="http://schemas.microsoft.com/office/drawing/2014/main" id="{E2544744-5400-42EA-80AE-7479FC02CF5D}"/>
            </a:ext>
          </a:extLst>
        </xdr:cNvPr>
        <xdr:cNvSpPr/>
      </xdr:nvSpPr>
      <xdr:spPr>
        <a:xfrm>
          <a:off x="123825" y="5048250"/>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3</xdr:col>
      <xdr:colOff>127000</xdr:colOff>
      <xdr:row>28</xdr:row>
      <xdr:rowOff>139700</xdr:rowOff>
    </xdr:from>
    <xdr:to>
      <xdr:col>4</xdr:col>
      <xdr:colOff>0</xdr:colOff>
      <xdr:row>28</xdr:row>
      <xdr:rowOff>457200</xdr:rowOff>
    </xdr:to>
    <xdr:sp macro="SLTProd4_deleterow0" textlink="">
      <xdr:nvSpPr>
        <xdr:cNvPr id="4" name="SLTProd4_deleterow0">
          <a:extLst>
            <a:ext uri="{FF2B5EF4-FFF2-40B4-BE49-F238E27FC236}">
              <a16:creationId xmlns:a16="http://schemas.microsoft.com/office/drawing/2014/main" id="{90049292-77FC-4CBC-B17F-BC7B5B45B6E3}"/>
            </a:ext>
          </a:extLst>
        </xdr:cNvPr>
        <xdr:cNvSpPr/>
      </xdr:nvSpPr>
      <xdr:spPr>
        <a:xfrm>
          <a:off x="4029075" y="5048250"/>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wsDr>
</file>

<file path=xl/drawings/drawing31.xml><?xml version="1.0" encoding="utf-8"?>
<xdr:wsDr xmlns:xdr="http://schemas.openxmlformats.org/drawingml/2006/spreadsheetDrawing" xmlns:a="http://schemas.openxmlformats.org/drawingml/2006/main">
  <xdr:twoCellAnchor editAs="oneCell">
    <xdr:from>
      <xdr:col>5</xdr:col>
      <xdr:colOff>127000</xdr:colOff>
      <xdr:row>1</xdr:row>
      <xdr:rowOff>152400</xdr:rowOff>
    </xdr:from>
    <xdr:to>
      <xdr:col>6</xdr:col>
      <xdr:colOff>349250</xdr:colOff>
      <xdr:row>3</xdr:row>
      <xdr:rowOff>44450</xdr:rowOff>
    </xdr:to>
    <xdr:sp macro="Clear_Data" textlink="">
      <xdr:nvSpPr>
        <xdr:cNvPr id="2" name="SLQ1_CW">
          <a:extLst>
            <a:ext uri="{FF2B5EF4-FFF2-40B4-BE49-F238E27FC236}">
              <a16:creationId xmlns:a16="http://schemas.microsoft.com/office/drawing/2014/main" id="{89AB4AAB-438D-40DF-BEE8-0050A21BE6D1}"/>
            </a:ext>
          </a:extLst>
        </xdr:cNvPr>
        <xdr:cNvSpPr/>
      </xdr:nvSpPr>
      <xdr:spPr>
        <a:xfrm>
          <a:off x="7724775" y="371475"/>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32.xml><?xml version="1.0" encoding="utf-8"?>
<xdr:wsDr xmlns:xdr="http://schemas.openxmlformats.org/drawingml/2006/spreadsheetDrawing" xmlns:a="http://schemas.openxmlformats.org/drawingml/2006/main">
  <xdr:twoCellAnchor editAs="oneCell">
    <xdr:from>
      <xdr:col>5</xdr:col>
      <xdr:colOff>123825</xdr:colOff>
      <xdr:row>1</xdr:row>
      <xdr:rowOff>152400</xdr:rowOff>
    </xdr:from>
    <xdr:to>
      <xdr:col>6</xdr:col>
      <xdr:colOff>349250</xdr:colOff>
      <xdr:row>3</xdr:row>
      <xdr:rowOff>47625</xdr:rowOff>
    </xdr:to>
    <xdr:sp macro="Clear_Data" textlink="">
      <xdr:nvSpPr>
        <xdr:cNvPr id="2" name="SLQ2_CW">
          <a:extLst>
            <a:ext uri="{FF2B5EF4-FFF2-40B4-BE49-F238E27FC236}">
              <a16:creationId xmlns:a16="http://schemas.microsoft.com/office/drawing/2014/main" id="{EC04DB26-266A-42A6-B1D7-54F4C97D8BCF}"/>
            </a:ext>
          </a:extLst>
        </xdr:cNvPr>
        <xdr:cNvSpPr/>
      </xdr:nvSpPr>
      <xdr:spPr>
        <a:xfrm>
          <a:off x="7445375" y="371475"/>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twoCellAnchor editAs="oneCell">
    <xdr:from>
      <xdr:col>1</xdr:col>
      <xdr:colOff>127000</xdr:colOff>
      <xdr:row>21</xdr:row>
      <xdr:rowOff>104775</xdr:rowOff>
    </xdr:from>
    <xdr:to>
      <xdr:col>1</xdr:col>
      <xdr:colOff>1781175</xdr:colOff>
      <xdr:row>21</xdr:row>
      <xdr:rowOff>425450</xdr:rowOff>
    </xdr:to>
    <xdr:sp macro="SLQ2_addrow0" textlink="">
      <xdr:nvSpPr>
        <xdr:cNvPr id="3" name="SLQ2_addrow0">
          <a:extLst>
            <a:ext uri="{FF2B5EF4-FFF2-40B4-BE49-F238E27FC236}">
              <a16:creationId xmlns:a16="http://schemas.microsoft.com/office/drawing/2014/main" id="{55929937-90CD-430C-A8BE-E2B8A6C69C4B}"/>
            </a:ext>
          </a:extLst>
        </xdr:cNvPr>
        <xdr:cNvSpPr/>
      </xdr:nvSpPr>
      <xdr:spPr>
        <a:xfrm>
          <a:off x="123825" y="3892550"/>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3</xdr:col>
      <xdr:colOff>123825</xdr:colOff>
      <xdr:row>21</xdr:row>
      <xdr:rowOff>104775</xdr:rowOff>
    </xdr:from>
    <xdr:to>
      <xdr:col>4</xdr:col>
      <xdr:colOff>349250</xdr:colOff>
      <xdr:row>21</xdr:row>
      <xdr:rowOff>425450</xdr:rowOff>
    </xdr:to>
    <xdr:sp macro="SLQ2_deleterow0" textlink="">
      <xdr:nvSpPr>
        <xdr:cNvPr id="4" name="SLQ2_deleterow0">
          <a:extLst>
            <a:ext uri="{FF2B5EF4-FFF2-40B4-BE49-F238E27FC236}">
              <a16:creationId xmlns:a16="http://schemas.microsoft.com/office/drawing/2014/main" id="{D2411EBB-8DE0-41E1-BDFC-B6FEEA1311C8}"/>
            </a:ext>
          </a:extLst>
        </xdr:cNvPr>
        <xdr:cNvSpPr/>
      </xdr:nvSpPr>
      <xdr:spPr>
        <a:xfrm>
          <a:off x="4587875" y="3892550"/>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twoCellAnchor editAs="oneCell">
    <xdr:from>
      <xdr:col>1</xdr:col>
      <xdr:colOff>127000</xdr:colOff>
      <xdr:row>36</xdr:row>
      <xdr:rowOff>146050</xdr:rowOff>
    </xdr:from>
    <xdr:to>
      <xdr:col>1</xdr:col>
      <xdr:colOff>1781175</xdr:colOff>
      <xdr:row>37</xdr:row>
      <xdr:rowOff>0</xdr:rowOff>
    </xdr:to>
    <xdr:sp macro="SLQ2_addrow1" textlink="">
      <xdr:nvSpPr>
        <xdr:cNvPr id="5" name="SLQ2_addrow1">
          <a:extLst>
            <a:ext uri="{FF2B5EF4-FFF2-40B4-BE49-F238E27FC236}">
              <a16:creationId xmlns:a16="http://schemas.microsoft.com/office/drawing/2014/main" id="{7479B280-50D8-42AE-A8D7-A5F8CD96AA46}"/>
            </a:ext>
          </a:extLst>
        </xdr:cNvPr>
        <xdr:cNvSpPr/>
      </xdr:nvSpPr>
      <xdr:spPr>
        <a:xfrm>
          <a:off x="123825" y="7010400"/>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3</xdr:col>
      <xdr:colOff>123825</xdr:colOff>
      <xdr:row>36</xdr:row>
      <xdr:rowOff>146050</xdr:rowOff>
    </xdr:from>
    <xdr:to>
      <xdr:col>4</xdr:col>
      <xdr:colOff>349250</xdr:colOff>
      <xdr:row>37</xdr:row>
      <xdr:rowOff>0</xdr:rowOff>
    </xdr:to>
    <xdr:sp macro="SLQ2_deleterow1" textlink="">
      <xdr:nvSpPr>
        <xdr:cNvPr id="6" name="SLQ2_deleterow1">
          <a:extLst>
            <a:ext uri="{FF2B5EF4-FFF2-40B4-BE49-F238E27FC236}">
              <a16:creationId xmlns:a16="http://schemas.microsoft.com/office/drawing/2014/main" id="{0CF24235-D2FA-47FD-B3DC-6762CE31D382}"/>
            </a:ext>
          </a:extLst>
        </xdr:cNvPr>
        <xdr:cNvSpPr/>
      </xdr:nvSpPr>
      <xdr:spPr>
        <a:xfrm>
          <a:off x="4587875" y="7010400"/>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wsDr>
</file>

<file path=xl/drawings/drawing33.xml><?xml version="1.0" encoding="utf-8"?>
<xdr:wsDr xmlns:xdr="http://schemas.openxmlformats.org/drawingml/2006/spreadsheetDrawing" xmlns:a="http://schemas.openxmlformats.org/drawingml/2006/main">
  <xdr:twoCellAnchor editAs="oneCell">
    <xdr:from>
      <xdr:col>5</xdr:col>
      <xdr:colOff>123825</xdr:colOff>
      <xdr:row>1</xdr:row>
      <xdr:rowOff>155575</xdr:rowOff>
    </xdr:from>
    <xdr:to>
      <xdr:col>6</xdr:col>
      <xdr:colOff>349250</xdr:colOff>
      <xdr:row>3</xdr:row>
      <xdr:rowOff>53975</xdr:rowOff>
    </xdr:to>
    <xdr:sp macro="Clear_Data" textlink="">
      <xdr:nvSpPr>
        <xdr:cNvPr id="2" name="SSWM_CW">
          <a:extLst>
            <a:ext uri="{FF2B5EF4-FFF2-40B4-BE49-F238E27FC236}">
              <a16:creationId xmlns:a16="http://schemas.microsoft.com/office/drawing/2014/main" id="{67CCE640-27B6-4815-949D-C5BC004FDBF9}"/>
            </a:ext>
          </a:extLst>
        </xdr:cNvPr>
        <xdr:cNvSpPr/>
      </xdr:nvSpPr>
      <xdr:spPr>
        <a:xfrm>
          <a:off x="7864475" y="368300"/>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34.xml><?xml version="1.0" encoding="utf-8"?>
<xdr:wsDr xmlns:xdr="http://schemas.openxmlformats.org/drawingml/2006/spreadsheetDrawing" xmlns:a="http://schemas.openxmlformats.org/drawingml/2006/main">
  <xdr:twoCellAnchor editAs="oneCell">
    <xdr:from>
      <xdr:col>5</xdr:col>
      <xdr:colOff>123825</xdr:colOff>
      <xdr:row>1</xdr:row>
      <xdr:rowOff>155575</xdr:rowOff>
    </xdr:from>
    <xdr:to>
      <xdr:col>6</xdr:col>
      <xdr:colOff>352425</xdr:colOff>
      <xdr:row>3</xdr:row>
      <xdr:rowOff>53975</xdr:rowOff>
    </xdr:to>
    <xdr:sp macro="Clear_Data" textlink="">
      <xdr:nvSpPr>
        <xdr:cNvPr id="2" name="SSWMClimate_CW">
          <a:extLst>
            <a:ext uri="{FF2B5EF4-FFF2-40B4-BE49-F238E27FC236}">
              <a16:creationId xmlns:a16="http://schemas.microsoft.com/office/drawing/2014/main" id="{DC358643-FA9A-453B-8E8A-5B733522F268}"/>
            </a:ext>
          </a:extLst>
        </xdr:cNvPr>
        <xdr:cNvSpPr/>
      </xdr:nvSpPr>
      <xdr:spPr>
        <a:xfrm>
          <a:off x="8493125" y="368300"/>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35.xml><?xml version="1.0" encoding="utf-8"?>
<xdr:wsDr xmlns:xdr="http://schemas.openxmlformats.org/drawingml/2006/spreadsheetDrawing" xmlns:a="http://schemas.openxmlformats.org/drawingml/2006/main">
  <xdr:twoCellAnchor editAs="oneCell">
    <xdr:from>
      <xdr:col>5</xdr:col>
      <xdr:colOff>123825</xdr:colOff>
      <xdr:row>1</xdr:row>
      <xdr:rowOff>155575</xdr:rowOff>
    </xdr:from>
    <xdr:to>
      <xdr:col>6</xdr:col>
      <xdr:colOff>352425</xdr:colOff>
      <xdr:row>3</xdr:row>
      <xdr:rowOff>53975</xdr:rowOff>
    </xdr:to>
    <xdr:sp macro="Clear_Data" textlink="">
      <xdr:nvSpPr>
        <xdr:cNvPr id="2" name="SSWMRI_CW">
          <a:extLst>
            <a:ext uri="{FF2B5EF4-FFF2-40B4-BE49-F238E27FC236}">
              <a16:creationId xmlns:a16="http://schemas.microsoft.com/office/drawing/2014/main" id="{7ACE0ED0-DB8E-47DF-B061-DEB5F911E1E2}"/>
            </a:ext>
          </a:extLst>
        </xdr:cNvPr>
        <xdr:cNvSpPr/>
      </xdr:nvSpPr>
      <xdr:spPr>
        <a:xfrm>
          <a:off x="7864475" y="368300"/>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36.xml><?xml version="1.0" encoding="utf-8"?>
<xdr:wsDr xmlns:xdr="http://schemas.openxmlformats.org/drawingml/2006/spreadsheetDrawing" xmlns:a="http://schemas.openxmlformats.org/drawingml/2006/main">
  <xdr:twoCellAnchor editAs="oneCell">
    <xdr:from>
      <xdr:col>5</xdr:col>
      <xdr:colOff>130175</xdr:colOff>
      <xdr:row>1</xdr:row>
      <xdr:rowOff>152400</xdr:rowOff>
    </xdr:from>
    <xdr:to>
      <xdr:col>5</xdr:col>
      <xdr:colOff>1781175</xdr:colOff>
      <xdr:row>3</xdr:row>
      <xdr:rowOff>44450</xdr:rowOff>
    </xdr:to>
    <xdr:sp macro="Clear_Data" textlink="">
      <xdr:nvSpPr>
        <xdr:cNvPr id="2" name="SLT1_CW">
          <a:extLst>
            <a:ext uri="{FF2B5EF4-FFF2-40B4-BE49-F238E27FC236}">
              <a16:creationId xmlns:a16="http://schemas.microsoft.com/office/drawing/2014/main" id="{9EBDA33C-A44D-43EB-8FB6-B80F931813DB}"/>
            </a:ext>
          </a:extLst>
        </xdr:cNvPr>
        <xdr:cNvSpPr/>
      </xdr:nvSpPr>
      <xdr:spPr>
        <a:xfrm>
          <a:off x="6216650" y="371475"/>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twoCellAnchor editAs="oneCell">
    <xdr:from>
      <xdr:col>3</xdr:col>
      <xdr:colOff>127000</xdr:colOff>
      <xdr:row>35</xdr:row>
      <xdr:rowOff>155575</xdr:rowOff>
    </xdr:from>
    <xdr:to>
      <xdr:col>3</xdr:col>
      <xdr:colOff>1778000</xdr:colOff>
      <xdr:row>36</xdr:row>
      <xdr:rowOff>6350</xdr:rowOff>
    </xdr:to>
    <xdr:sp macro="SLT1_addrow0" textlink="">
      <xdr:nvSpPr>
        <xdr:cNvPr id="3" name="SLT1_addrow0">
          <a:extLst>
            <a:ext uri="{FF2B5EF4-FFF2-40B4-BE49-F238E27FC236}">
              <a16:creationId xmlns:a16="http://schemas.microsoft.com/office/drawing/2014/main" id="{5EFF25BE-2D1C-4D8A-9C97-1A3CDBE4CB0F}"/>
            </a:ext>
          </a:extLst>
        </xdr:cNvPr>
        <xdr:cNvSpPr/>
      </xdr:nvSpPr>
      <xdr:spPr>
        <a:xfrm>
          <a:off x="1266825" y="7550150"/>
          <a:ext cx="165735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5</xdr:col>
      <xdr:colOff>130175</xdr:colOff>
      <xdr:row>35</xdr:row>
      <xdr:rowOff>155575</xdr:rowOff>
    </xdr:from>
    <xdr:to>
      <xdr:col>5</xdr:col>
      <xdr:colOff>1781175</xdr:colOff>
      <xdr:row>36</xdr:row>
      <xdr:rowOff>6350</xdr:rowOff>
    </xdr:to>
    <xdr:sp macro="SLT1_deleterow0" textlink="">
      <xdr:nvSpPr>
        <xdr:cNvPr id="4" name="SLT1_deleterow0">
          <a:extLst>
            <a:ext uri="{FF2B5EF4-FFF2-40B4-BE49-F238E27FC236}">
              <a16:creationId xmlns:a16="http://schemas.microsoft.com/office/drawing/2014/main" id="{5748CC86-3D62-40E8-8108-A9C75455CE84}"/>
            </a:ext>
          </a:extLst>
        </xdr:cNvPr>
        <xdr:cNvSpPr/>
      </xdr:nvSpPr>
      <xdr:spPr>
        <a:xfrm>
          <a:off x="6216650" y="7550150"/>
          <a:ext cx="1647825"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wsDr>
</file>

<file path=xl/drawings/drawing37.xml><?xml version="1.0" encoding="utf-8"?>
<xdr:wsDr xmlns:xdr="http://schemas.openxmlformats.org/drawingml/2006/spreadsheetDrawing" xmlns:a="http://schemas.openxmlformats.org/drawingml/2006/main">
  <xdr:twoCellAnchor editAs="oneCell">
    <xdr:from>
      <xdr:col>12</xdr:col>
      <xdr:colOff>92075</xdr:colOff>
      <xdr:row>5</xdr:row>
      <xdr:rowOff>130175</xdr:rowOff>
    </xdr:from>
    <xdr:to>
      <xdr:col>13</xdr:col>
      <xdr:colOff>4762</xdr:colOff>
      <xdr:row>7</xdr:row>
      <xdr:rowOff>9525</xdr:rowOff>
    </xdr:to>
    <xdr:sp macro="SCG_addcolumn0" textlink="">
      <xdr:nvSpPr>
        <xdr:cNvPr id="2" name="SCG_addcolumn0">
          <a:extLst>
            <a:ext uri="{FF2B5EF4-FFF2-40B4-BE49-F238E27FC236}">
              <a16:creationId xmlns:a16="http://schemas.microsoft.com/office/drawing/2014/main" id="{76B0980D-C19A-487F-A38A-D03294A47CAF}"/>
            </a:ext>
          </a:extLst>
        </xdr:cNvPr>
        <xdr:cNvSpPr/>
      </xdr:nvSpPr>
      <xdr:spPr>
        <a:xfrm>
          <a:off x="23209250" y="1130300"/>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Column</a:t>
          </a:r>
        </a:p>
      </xdr:txBody>
    </xdr:sp>
    <xdr:clientData/>
  </xdr:twoCellAnchor>
  <xdr:twoCellAnchor editAs="oneCell">
    <xdr:from>
      <xdr:col>12</xdr:col>
      <xdr:colOff>92075</xdr:colOff>
      <xdr:row>7</xdr:row>
      <xdr:rowOff>69850</xdr:rowOff>
    </xdr:from>
    <xdr:to>
      <xdr:col>13</xdr:col>
      <xdr:colOff>4762</xdr:colOff>
      <xdr:row>7</xdr:row>
      <xdr:rowOff>387350</xdr:rowOff>
    </xdr:to>
    <xdr:sp macro="SCG_deletecloumn0" textlink="">
      <xdr:nvSpPr>
        <xdr:cNvPr id="3" name="SCG_deletecloumn0">
          <a:extLst>
            <a:ext uri="{FF2B5EF4-FFF2-40B4-BE49-F238E27FC236}">
              <a16:creationId xmlns:a16="http://schemas.microsoft.com/office/drawing/2014/main" id="{53528DBE-D0A4-435D-96DC-6740B45C126E}"/>
            </a:ext>
          </a:extLst>
        </xdr:cNvPr>
        <xdr:cNvSpPr/>
      </xdr:nvSpPr>
      <xdr:spPr>
        <a:xfrm>
          <a:off x="23209250" y="1504950"/>
          <a:ext cx="1647825"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Column</a:t>
          </a:r>
        </a:p>
      </xdr:txBody>
    </xdr:sp>
    <xdr:clientData/>
  </xdr:twoCellAnchor>
  <xdr:twoCellAnchor editAs="oneCell">
    <xdr:from>
      <xdr:col>4</xdr:col>
      <xdr:colOff>117475</xdr:colOff>
      <xdr:row>1</xdr:row>
      <xdr:rowOff>161925</xdr:rowOff>
    </xdr:from>
    <xdr:to>
      <xdr:col>5</xdr:col>
      <xdr:colOff>1587</xdr:colOff>
      <xdr:row>3</xdr:row>
      <xdr:rowOff>47625</xdr:rowOff>
    </xdr:to>
    <xdr:sp macro="Clear_Data" textlink="">
      <xdr:nvSpPr>
        <xdr:cNvPr id="4" name="SCG_CW">
          <a:extLst>
            <a:ext uri="{FF2B5EF4-FFF2-40B4-BE49-F238E27FC236}">
              <a16:creationId xmlns:a16="http://schemas.microsoft.com/office/drawing/2014/main" id="{E2733ABA-28BA-40C9-90E3-3B5F1652BA2C}"/>
            </a:ext>
          </a:extLst>
        </xdr:cNvPr>
        <xdr:cNvSpPr/>
      </xdr:nvSpPr>
      <xdr:spPr>
        <a:xfrm>
          <a:off x="8988425" y="320675"/>
          <a:ext cx="1647825"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38.xml><?xml version="1.0" encoding="utf-8"?>
<xdr:wsDr xmlns:xdr="http://schemas.openxmlformats.org/drawingml/2006/spreadsheetDrawing" xmlns:a="http://schemas.openxmlformats.org/drawingml/2006/main">
  <xdr:twoCellAnchor editAs="oneCell">
    <xdr:from>
      <xdr:col>3</xdr:col>
      <xdr:colOff>28575</xdr:colOff>
      <xdr:row>0</xdr:row>
      <xdr:rowOff>142875</xdr:rowOff>
    </xdr:from>
    <xdr:to>
      <xdr:col>3</xdr:col>
      <xdr:colOff>2106431</xdr:colOff>
      <xdr:row>4</xdr:row>
      <xdr:rowOff>200025</xdr:rowOff>
    </xdr:to>
    <xdr:pic>
      <xdr:nvPicPr>
        <xdr:cNvPr id="2" name="Picture 1" descr="Insurance Authority">
          <a:extLst>
            <a:ext uri="{FF2B5EF4-FFF2-40B4-BE49-F238E27FC236}">
              <a16:creationId xmlns:a16="http://schemas.microsoft.com/office/drawing/2014/main" id="{7B88AD8B-8AC0-40ED-86D6-E010F782A7F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400" y="139700"/>
          <a:ext cx="2077856" cy="895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4</xdr:row>
      <xdr:rowOff>9525</xdr:rowOff>
    </xdr:from>
    <xdr:to>
      <xdr:col>5</xdr:col>
      <xdr:colOff>1800225</xdr:colOff>
      <xdr:row>4</xdr:row>
      <xdr:rowOff>257175</xdr:rowOff>
    </xdr:to>
    <xdr:sp macro="[0]!create_g_sst_click" textlink="">
      <xdr:nvSpPr>
        <xdr:cNvPr id="3" name="Rectangle 2">
          <a:extLst>
            <a:ext uri="{FF2B5EF4-FFF2-40B4-BE49-F238E27FC236}">
              <a16:creationId xmlns:a16="http://schemas.microsoft.com/office/drawing/2014/main" id="{F0FC9E28-EA2E-4E3B-A041-15FEF3312DD9}"/>
            </a:ext>
          </a:extLst>
        </xdr:cNvPr>
        <xdr:cNvSpPr>
          <a:spLocks noChangeAspect="1"/>
        </xdr:cNvSpPr>
      </xdr:nvSpPr>
      <xdr:spPr>
        <a:xfrm>
          <a:off x="7305675" y="844550"/>
          <a:ext cx="1797050" cy="2476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Create worksheet</a:t>
          </a:r>
        </a:p>
      </xdr:txBody>
    </xdr:sp>
    <xdr:clientData/>
  </xdr:twoCellAnchor>
  <xdr:twoCellAnchor>
    <xdr:from>
      <xdr:col>5</xdr:col>
      <xdr:colOff>1971675</xdr:colOff>
      <xdr:row>4</xdr:row>
      <xdr:rowOff>9525</xdr:rowOff>
    </xdr:from>
    <xdr:to>
      <xdr:col>5</xdr:col>
      <xdr:colOff>3771900</xdr:colOff>
      <xdr:row>4</xdr:row>
      <xdr:rowOff>257175</xdr:rowOff>
    </xdr:to>
    <xdr:sp macro="[0]!del_g_sst_click" textlink="">
      <xdr:nvSpPr>
        <xdr:cNvPr id="4" name="Rectangle 3">
          <a:extLst>
            <a:ext uri="{FF2B5EF4-FFF2-40B4-BE49-F238E27FC236}">
              <a16:creationId xmlns:a16="http://schemas.microsoft.com/office/drawing/2014/main" id="{4C0933A2-252B-4CEF-B23C-3B0ED8BB403F}"/>
            </a:ext>
          </a:extLst>
        </xdr:cNvPr>
        <xdr:cNvSpPr>
          <a:spLocks noChangeAspect="1"/>
        </xdr:cNvSpPr>
      </xdr:nvSpPr>
      <xdr:spPr>
        <a:xfrm>
          <a:off x="9274175" y="844550"/>
          <a:ext cx="1803400" cy="2476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Delete worksheet</a:t>
          </a: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5</xdr:col>
      <xdr:colOff>255269</xdr:colOff>
      <xdr:row>15</xdr:row>
      <xdr:rowOff>152400</xdr:rowOff>
    </xdr:from>
    <xdr:to>
      <xdr:col>11</xdr:col>
      <xdr:colOff>495300</xdr:colOff>
      <xdr:row>18</xdr:row>
      <xdr:rowOff>560294</xdr:rowOff>
    </xdr:to>
    <xdr:sp macro="" textlink="">
      <xdr:nvSpPr>
        <xdr:cNvPr id="2" name="TextBox 1">
          <a:extLst>
            <a:ext uri="{FF2B5EF4-FFF2-40B4-BE49-F238E27FC236}">
              <a16:creationId xmlns:a16="http://schemas.microsoft.com/office/drawing/2014/main" id="{BC14BC44-9B26-4835-9501-DD5CACA73B1B}"/>
            </a:ext>
          </a:extLst>
        </xdr:cNvPr>
        <xdr:cNvSpPr txBox="1"/>
      </xdr:nvSpPr>
      <xdr:spPr>
        <a:xfrm>
          <a:off x="7602219" y="2809875"/>
          <a:ext cx="4180206" cy="10682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baseline="0">
              <a:solidFill>
                <a:srgbClr val="002060"/>
              </a:solidFill>
              <a:latin typeface="Arial" panose="020B0604020202020204" pitchFamily="34" charset="0"/>
              <a:cs typeface="Arial" panose="020B0604020202020204" pitchFamily="34" charset="0"/>
            </a:rPr>
            <a:t>For prescribed scenarios, please indicate in the text box any deviations or remarks from the IA prescribed scenarios. For own scenarios, please select "Own Scenario", and include description in the text box below</a:t>
          </a:r>
          <a:r>
            <a:rPr lang="en-US" sz="1000" b="1" baseline="0">
              <a:solidFill>
                <a:srgbClr val="002060"/>
              </a:solidFill>
              <a:latin typeface="Arial" panose="020B0604020202020204" pitchFamily="34" charset="0"/>
              <a:ea typeface="+mn-ea"/>
              <a:cs typeface="Arial" panose="020B0604020202020204" pitchFamily="34" charset="0"/>
            </a:rPr>
            <a:t>. For GI Prescribed Scenario 2, please also include description of the range of scenarios that were considered when determining on presented scenario. For the presented scenario, please comment on the gross and net loss amount and the likelihood of the scenario</a:t>
          </a:r>
        </a:p>
        <a:p>
          <a:r>
            <a:rPr lang="en-US" sz="1000" b="1" baseline="0">
              <a:solidFill>
                <a:srgbClr val="002060"/>
              </a:solidFill>
              <a:latin typeface="Arial" panose="020B0604020202020204" pitchFamily="34" charset="0"/>
              <a:ea typeface="+mn-ea"/>
              <a:cs typeface="Arial" panose="020B0604020202020204" pitchFamily="34" charset="0"/>
            </a:rPr>
            <a:t>.</a:t>
          </a:r>
        </a:p>
        <a:p>
          <a:endParaRPr lang="en-US" sz="1000" b="1">
            <a:solidFill>
              <a:srgbClr val="002060"/>
            </a:solidFill>
            <a:latin typeface="Arial" panose="020B0604020202020204" pitchFamily="34" charset="0"/>
            <a:cs typeface="Arial" panose="020B0604020202020204" pitchFamily="34" charset="0"/>
          </a:endParaRPr>
        </a:p>
      </xdr:txBody>
    </xdr:sp>
    <xdr:clientData/>
  </xdr:twoCellAnchor>
  <xdr:twoCellAnchor>
    <xdr:from>
      <xdr:col>5</xdr:col>
      <xdr:colOff>257173</xdr:colOff>
      <xdr:row>31</xdr:row>
      <xdr:rowOff>152400</xdr:rowOff>
    </xdr:from>
    <xdr:to>
      <xdr:col>11</xdr:col>
      <xdr:colOff>485774</xdr:colOff>
      <xdr:row>51</xdr:row>
      <xdr:rowOff>1</xdr:rowOff>
    </xdr:to>
    <xdr:sp macro="" textlink="">
      <xdr:nvSpPr>
        <xdr:cNvPr id="3" name="TextBox 2">
          <a:extLst>
            <a:ext uri="{FF2B5EF4-FFF2-40B4-BE49-F238E27FC236}">
              <a16:creationId xmlns:a16="http://schemas.microsoft.com/office/drawing/2014/main" id="{E70BD26C-8FF2-4C4F-9110-49E8D5031F40}"/>
            </a:ext>
          </a:extLst>
        </xdr:cNvPr>
        <xdr:cNvSpPr txBox="1"/>
      </xdr:nvSpPr>
      <xdr:spPr>
        <a:xfrm>
          <a:off x="7604123" y="5981700"/>
          <a:ext cx="4171951" cy="65246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baseline="0">
              <a:solidFill>
                <a:srgbClr val="002060"/>
              </a:solidFill>
              <a:latin typeface="Arial" panose="020B0604020202020204" pitchFamily="34" charset="0"/>
              <a:ea typeface="+mn-ea"/>
              <a:cs typeface="Arial" panose="020B0604020202020204" pitchFamily="34" charset="0"/>
            </a:rPr>
            <a:t>For LT insurer or composite insurer, please include in "BAU management actions applied" management actions that are embedded in Before Management Action results, e.g. dividend cut.</a:t>
          </a:r>
        </a:p>
        <a:p>
          <a:endParaRPr lang="en-US" sz="1000" b="1" baseline="0">
            <a:solidFill>
              <a:srgbClr val="002060"/>
            </a:solidFill>
            <a:latin typeface="Arial" panose="020B0604020202020204" pitchFamily="34" charset="0"/>
            <a:cs typeface="Arial" panose="020B0604020202020204" pitchFamily="34" charset="0"/>
          </a:endParaRPr>
        </a:p>
        <a:p>
          <a:r>
            <a:rPr lang="en-US" sz="1000" b="1" baseline="0">
              <a:solidFill>
                <a:srgbClr val="002060"/>
              </a:solidFill>
              <a:latin typeface="Arial" panose="020B0604020202020204" pitchFamily="34" charset="0"/>
              <a:ea typeface="+mn-ea"/>
              <a:cs typeface="Arial" panose="020B0604020202020204" pitchFamily="34" charset="0"/>
            </a:rPr>
            <a:t>For other non-BAU management actions that are applied only under stressed scenarios, please list out the top five management actions that bring largest improvement to solvency ratio.</a:t>
          </a:r>
        </a:p>
        <a:p>
          <a:endParaRPr lang="en-US" sz="1000" b="1" baseline="0">
            <a:solidFill>
              <a:srgbClr val="002060"/>
            </a:solidFill>
            <a:latin typeface="Arial" panose="020B0604020202020204" pitchFamily="34" charset="0"/>
            <a:cs typeface="Arial" panose="020B0604020202020204" pitchFamily="34" charset="0"/>
          </a:endParaRPr>
        </a:p>
        <a:p>
          <a:r>
            <a:rPr lang="en-US" sz="1000" b="1" baseline="0">
              <a:solidFill>
                <a:srgbClr val="002060"/>
              </a:solidFill>
              <a:latin typeface="Arial" panose="020B0604020202020204" pitchFamily="34" charset="0"/>
              <a:cs typeface="Arial" panose="020B0604020202020204" pitchFamily="34" charset="0"/>
            </a:rPr>
            <a:t>For "Impact and timeline", please include the impact to solvency ratio or at a more detailed level (e.g. breakdown by PCR and capital resources impact), together with the expected timeline.</a:t>
          </a:r>
        </a:p>
        <a:p>
          <a:endParaRPr lang="en-US" sz="1000" b="1" baseline="0">
            <a:solidFill>
              <a:srgbClr val="002060"/>
            </a:solidFill>
            <a:latin typeface="Arial" panose="020B0604020202020204" pitchFamily="34" charset="0"/>
            <a:cs typeface="Arial" panose="020B0604020202020204" pitchFamily="34" charset="0"/>
          </a:endParaRPr>
        </a:p>
        <a:p>
          <a:r>
            <a:rPr lang="en-US" sz="1000" b="1" baseline="0">
              <a:solidFill>
                <a:srgbClr val="002060"/>
              </a:solidFill>
              <a:latin typeface="Arial" panose="020B0604020202020204" pitchFamily="34" charset="0"/>
              <a:cs typeface="Arial" panose="020B0604020202020204" pitchFamily="34" charset="0"/>
            </a:rPr>
            <a:t>Please also indicate if the planned management action is objective, realistic, achievable, adequate and legal.</a:t>
          </a:r>
        </a:p>
        <a:p>
          <a:endParaRPr lang="en-US" sz="1000" b="1" baseline="0">
            <a:solidFill>
              <a:srgbClr val="002060"/>
            </a:solidFill>
            <a:latin typeface="Arial" panose="020B0604020202020204" pitchFamily="34" charset="0"/>
            <a:cs typeface="Arial" panose="020B0604020202020204" pitchFamily="34" charset="0"/>
          </a:endParaRPr>
        </a:p>
        <a:p>
          <a:r>
            <a:rPr lang="en-US" sz="1000" b="1" baseline="0">
              <a:solidFill>
                <a:srgbClr val="002060"/>
              </a:solidFill>
              <a:latin typeface="Arial" panose="020B0604020202020204" pitchFamily="34" charset="0"/>
              <a:cs typeface="Arial" panose="020B0604020202020204" pitchFamily="34" charset="0"/>
            </a:rPr>
            <a:t>In "Non-BAU management action applied (others)", all remaining management actions that are not captured above can be included.</a:t>
          </a:r>
          <a:endParaRPr lang="en-US" sz="1000" b="1">
            <a:solidFill>
              <a:srgbClr val="002060"/>
            </a:solidFill>
            <a:latin typeface="Arial" panose="020B0604020202020204" pitchFamily="34" charset="0"/>
            <a:cs typeface="Arial" panose="020B0604020202020204" pitchFamily="34" charset="0"/>
          </a:endParaRPr>
        </a:p>
      </xdr:txBody>
    </xdr:sp>
    <xdr:clientData/>
  </xdr:twoCellAnchor>
  <xdr:twoCellAnchor>
    <xdr:from>
      <xdr:col>5</xdr:col>
      <xdr:colOff>257175</xdr:colOff>
      <xdr:row>9</xdr:row>
      <xdr:rowOff>0</xdr:rowOff>
    </xdr:from>
    <xdr:to>
      <xdr:col>11</xdr:col>
      <xdr:colOff>495301</xdr:colOff>
      <xdr:row>14</xdr:row>
      <xdr:rowOff>152400</xdr:rowOff>
    </xdr:to>
    <xdr:sp macro="" textlink="">
      <xdr:nvSpPr>
        <xdr:cNvPr id="4" name="TextBox 3">
          <a:extLst>
            <a:ext uri="{FF2B5EF4-FFF2-40B4-BE49-F238E27FC236}">
              <a16:creationId xmlns:a16="http://schemas.microsoft.com/office/drawing/2014/main" id="{53C4334C-949D-4814-B375-CE1183A7259C}"/>
            </a:ext>
          </a:extLst>
        </xdr:cNvPr>
        <xdr:cNvSpPr txBox="1"/>
      </xdr:nvSpPr>
      <xdr:spPr>
        <a:xfrm>
          <a:off x="7597775" y="1685925"/>
          <a:ext cx="4184651" cy="962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rgbClr val="002060"/>
              </a:solidFill>
              <a:latin typeface="Arial" panose="020B0604020202020204" pitchFamily="34" charset="0"/>
              <a:cs typeface="Arial" panose="020B0604020202020204" pitchFamily="34" charset="0"/>
            </a:rPr>
            <a:t>This template aims at collecting results in a standardized format for prescribed scenarios. For the avoidance</a:t>
          </a:r>
          <a:r>
            <a:rPr lang="en-US" sz="1000" b="1" baseline="0">
              <a:solidFill>
                <a:srgbClr val="002060"/>
              </a:solidFill>
              <a:latin typeface="Arial" panose="020B0604020202020204" pitchFamily="34" charset="0"/>
              <a:cs typeface="Arial" panose="020B0604020202020204" pitchFamily="34" charset="0"/>
            </a:rPr>
            <a:t> of doubt, </a:t>
          </a:r>
          <a:r>
            <a:rPr lang="en-US" sz="1000" b="1">
              <a:solidFill>
                <a:srgbClr val="002060"/>
              </a:solidFill>
              <a:latin typeface="Arial" panose="020B0604020202020204" pitchFamily="34" charset="0"/>
              <a:cs typeface="Arial" panose="020B0604020202020204" pitchFamily="34" charset="0"/>
            </a:rPr>
            <a:t>insurers may include SST results in their own form of presentation in ORSA reports.</a:t>
          </a:r>
        </a:p>
      </xdr:txBody>
    </xdr:sp>
    <xdr:clientData/>
  </xdr:twoCellAnchor>
  <xdr:twoCellAnchor>
    <xdr:from>
      <xdr:col>5</xdr:col>
      <xdr:colOff>257175</xdr:colOff>
      <xdr:row>20</xdr:row>
      <xdr:rowOff>0</xdr:rowOff>
    </xdr:from>
    <xdr:to>
      <xdr:col>11</xdr:col>
      <xdr:colOff>495301</xdr:colOff>
      <xdr:row>26</xdr:row>
      <xdr:rowOff>76200</xdr:rowOff>
    </xdr:to>
    <xdr:sp macro="" textlink="">
      <xdr:nvSpPr>
        <xdr:cNvPr id="5" name="TextBox 4">
          <a:extLst>
            <a:ext uri="{FF2B5EF4-FFF2-40B4-BE49-F238E27FC236}">
              <a16:creationId xmlns:a16="http://schemas.microsoft.com/office/drawing/2014/main" id="{C620037C-F594-4385-AD0B-BB6DE054AC62}"/>
            </a:ext>
          </a:extLst>
        </xdr:cNvPr>
        <xdr:cNvSpPr txBox="1"/>
      </xdr:nvSpPr>
      <xdr:spPr>
        <a:xfrm>
          <a:off x="7597775" y="4048125"/>
          <a:ext cx="4184651" cy="1047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rgbClr val="002060"/>
              </a:solidFill>
              <a:latin typeface="Arial" panose="020B0604020202020204" pitchFamily="34" charset="0"/>
              <a:cs typeface="Arial" panose="020B0604020202020204" pitchFamily="34" charset="0"/>
            </a:rPr>
            <a:t>Year 0 refers to the valuation date of the ORSA Report.</a:t>
          </a:r>
        </a:p>
        <a:p>
          <a:endParaRPr lang="en-US" sz="1000" b="1">
            <a:solidFill>
              <a:srgbClr val="002060"/>
            </a:solidFill>
            <a:latin typeface="Arial" panose="020B0604020202020204" pitchFamily="34" charset="0"/>
            <a:cs typeface="Arial" panose="020B0604020202020204" pitchFamily="34" charset="0"/>
          </a:endParaRPr>
        </a:p>
        <a:p>
          <a:r>
            <a:rPr lang="en-US" sz="1000" b="1">
              <a:solidFill>
                <a:srgbClr val="002060"/>
              </a:solidFill>
              <a:latin typeface="Arial" panose="020B0604020202020204" pitchFamily="34" charset="0"/>
              <a:cs typeface="Arial" panose="020B0604020202020204" pitchFamily="34" charset="0"/>
            </a:rPr>
            <a:t>Insurers may include more than 3 years of results, depending on the time-horizon of their business plan. However only results of three years of projection are collected in this template.</a:t>
          </a:r>
        </a:p>
      </xdr:txBody>
    </xdr:sp>
    <xdr:clientData/>
  </xdr:twoCellAnchor>
  <xdr:twoCellAnchor>
    <xdr:from>
      <xdr:col>5</xdr:col>
      <xdr:colOff>127000</xdr:colOff>
      <xdr:row>1</xdr:row>
      <xdr:rowOff>155575</xdr:rowOff>
    </xdr:from>
    <xdr:to>
      <xdr:col>7</xdr:col>
      <xdr:colOff>457200</xdr:colOff>
      <xdr:row>3</xdr:row>
      <xdr:rowOff>53975</xdr:rowOff>
    </xdr:to>
    <xdr:sp macro="[0]!Clear_Data" textlink="">
      <xdr:nvSpPr>
        <xdr:cNvPr id="6" name="GSSTXXX_CW">
          <a:extLst>
            <a:ext uri="{FF2B5EF4-FFF2-40B4-BE49-F238E27FC236}">
              <a16:creationId xmlns:a16="http://schemas.microsoft.com/office/drawing/2014/main" id="{B7F39A91-8107-47E1-9F1A-4ED313BAEC89}"/>
            </a:ext>
          </a:extLst>
        </xdr:cNvPr>
        <xdr:cNvSpPr/>
      </xdr:nvSpPr>
      <xdr:spPr>
        <a:xfrm>
          <a:off x="7467600" y="377825"/>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kern="1200">
              <a:latin typeface="Segoe UI" panose="020B0502040204020203" pitchFamily="34" charset="0"/>
              <a:cs typeface="Segoe UI" panose="020B0502040204020203" pitchFamily="34" charset="0"/>
            </a:rPr>
            <a:t>Clear Worksheet</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136525</xdr:colOff>
      <xdr:row>1</xdr:row>
      <xdr:rowOff>123825</xdr:rowOff>
    </xdr:from>
    <xdr:to>
      <xdr:col>6</xdr:col>
      <xdr:colOff>568325</xdr:colOff>
      <xdr:row>3</xdr:row>
      <xdr:rowOff>63500</xdr:rowOff>
    </xdr:to>
    <xdr:sp macro="Clear_Data" textlink="">
      <xdr:nvSpPr>
        <xdr:cNvPr id="2" name="BGTR10000XYZ_CW">
          <a:extLst>
            <a:ext uri="{FF2B5EF4-FFF2-40B4-BE49-F238E27FC236}">
              <a16:creationId xmlns:a16="http://schemas.microsoft.com/office/drawing/2014/main" id="{9083E058-F91A-4CFD-83D8-2E9B3BABD211}"/>
            </a:ext>
          </a:extLst>
        </xdr:cNvPr>
        <xdr:cNvSpPr/>
      </xdr:nvSpPr>
      <xdr:spPr>
        <a:xfrm>
          <a:off x="5006975" y="339725"/>
          <a:ext cx="1647825"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5</xdr:col>
      <xdr:colOff>255269</xdr:colOff>
      <xdr:row>15</xdr:row>
      <xdr:rowOff>152400</xdr:rowOff>
    </xdr:from>
    <xdr:to>
      <xdr:col>11</xdr:col>
      <xdr:colOff>495300</xdr:colOff>
      <xdr:row>18</xdr:row>
      <xdr:rowOff>560294</xdr:rowOff>
    </xdr:to>
    <xdr:sp macro="" textlink="">
      <xdr:nvSpPr>
        <xdr:cNvPr id="2" name="TextBox 1">
          <a:extLst>
            <a:ext uri="{FF2B5EF4-FFF2-40B4-BE49-F238E27FC236}">
              <a16:creationId xmlns:a16="http://schemas.microsoft.com/office/drawing/2014/main" id="{BE338914-D85C-4CE5-8F68-8A42AFF19EA0}"/>
            </a:ext>
          </a:extLst>
        </xdr:cNvPr>
        <xdr:cNvSpPr txBox="1"/>
      </xdr:nvSpPr>
      <xdr:spPr>
        <a:xfrm>
          <a:off x="7602219" y="2809875"/>
          <a:ext cx="4180206" cy="10682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baseline="0">
              <a:solidFill>
                <a:srgbClr val="002060"/>
              </a:solidFill>
              <a:latin typeface="Arial" panose="020B0604020202020204" pitchFamily="34" charset="0"/>
              <a:cs typeface="Arial" panose="020B0604020202020204" pitchFamily="34" charset="0"/>
            </a:rPr>
            <a:t>For prescribed scenarios, please indicate in the text box any deviations or remarks from the IA prescribed scenarios. For own scenarios, please select "Own Scenario", and include description in the text box below</a:t>
          </a:r>
          <a:r>
            <a:rPr lang="en-US" sz="1000" b="1" baseline="0">
              <a:solidFill>
                <a:srgbClr val="002060"/>
              </a:solidFill>
              <a:latin typeface="Arial" panose="020B0604020202020204" pitchFamily="34" charset="0"/>
              <a:ea typeface="+mn-ea"/>
              <a:cs typeface="Arial" panose="020B0604020202020204" pitchFamily="34" charset="0"/>
            </a:rPr>
            <a:t>. For GI Prescribed Scenario 2, please also include description of the range of scenarios that were considered when determining on presented scenario. For the presented scenario, please comment on the gross and net loss amount and the likelihood of the scenario</a:t>
          </a:r>
        </a:p>
        <a:p>
          <a:r>
            <a:rPr lang="en-US" sz="1000" b="1" baseline="0">
              <a:solidFill>
                <a:srgbClr val="002060"/>
              </a:solidFill>
              <a:latin typeface="Arial" panose="020B0604020202020204" pitchFamily="34" charset="0"/>
              <a:ea typeface="+mn-ea"/>
              <a:cs typeface="Arial" panose="020B0604020202020204" pitchFamily="34" charset="0"/>
            </a:rPr>
            <a:t>.</a:t>
          </a:r>
        </a:p>
        <a:p>
          <a:endParaRPr lang="en-US" sz="1000" b="1">
            <a:solidFill>
              <a:srgbClr val="002060"/>
            </a:solidFill>
            <a:latin typeface="Arial" panose="020B0604020202020204" pitchFamily="34" charset="0"/>
            <a:cs typeface="Arial" panose="020B0604020202020204" pitchFamily="34" charset="0"/>
          </a:endParaRPr>
        </a:p>
      </xdr:txBody>
    </xdr:sp>
    <xdr:clientData/>
  </xdr:twoCellAnchor>
  <xdr:twoCellAnchor>
    <xdr:from>
      <xdr:col>5</xdr:col>
      <xdr:colOff>257173</xdr:colOff>
      <xdr:row>31</xdr:row>
      <xdr:rowOff>152400</xdr:rowOff>
    </xdr:from>
    <xdr:to>
      <xdr:col>11</xdr:col>
      <xdr:colOff>485774</xdr:colOff>
      <xdr:row>51</xdr:row>
      <xdr:rowOff>1</xdr:rowOff>
    </xdr:to>
    <xdr:sp macro="" textlink="">
      <xdr:nvSpPr>
        <xdr:cNvPr id="3" name="TextBox 2">
          <a:extLst>
            <a:ext uri="{FF2B5EF4-FFF2-40B4-BE49-F238E27FC236}">
              <a16:creationId xmlns:a16="http://schemas.microsoft.com/office/drawing/2014/main" id="{A286B206-6E6C-46D5-A4F5-496C6343087F}"/>
            </a:ext>
          </a:extLst>
        </xdr:cNvPr>
        <xdr:cNvSpPr txBox="1"/>
      </xdr:nvSpPr>
      <xdr:spPr>
        <a:xfrm>
          <a:off x="7604123" y="5981700"/>
          <a:ext cx="4171951" cy="65246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baseline="0">
              <a:solidFill>
                <a:srgbClr val="002060"/>
              </a:solidFill>
              <a:latin typeface="Arial" panose="020B0604020202020204" pitchFamily="34" charset="0"/>
              <a:ea typeface="+mn-ea"/>
              <a:cs typeface="Arial" panose="020B0604020202020204" pitchFamily="34" charset="0"/>
            </a:rPr>
            <a:t>For LT insurer or composite insurer, please include in "BAU management actions applied" management actions that are embedded in Before Management Action results, e.g. dividend cut.</a:t>
          </a:r>
        </a:p>
        <a:p>
          <a:endParaRPr lang="en-US" sz="1000" b="1" baseline="0">
            <a:solidFill>
              <a:srgbClr val="002060"/>
            </a:solidFill>
            <a:latin typeface="Arial" panose="020B0604020202020204" pitchFamily="34" charset="0"/>
            <a:cs typeface="Arial" panose="020B0604020202020204" pitchFamily="34" charset="0"/>
          </a:endParaRPr>
        </a:p>
        <a:p>
          <a:r>
            <a:rPr lang="en-US" sz="1000" b="1" baseline="0">
              <a:solidFill>
                <a:srgbClr val="002060"/>
              </a:solidFill>
              <a:latin typeface="Arial" panose="020B0604020202020204" pitchFamily="34" charset="0"/>
              <a:ea typeface="+mn-ea"/>
              <a:cs typeface="Arial" panose="020B0604020202020204" pitchFamily="34" charset="0"/>
            </a:rPr>
            <a:t>For other non-BAU management actions that are applied only under stressed scenarios, please list out the top five management actions that bring largest improvement to solvency ratio.</a:t>
          </a:r>
        </a:p>
        <a:p>
          <a:endParaRPr lang="en-US" sz="1000" b="1" baseline="0">
            <a:solidFill>
              <a:srgbClr val="002060"/>
            </a:solidFill>
            <a:latin typeface="Arial" panose="020B0604020202020204" pitchFamily="34" charset="0"/>
            <a:cs typeface="Arial" panose="020B0604020202020204" pitchFamily="34" charset="0"/>
          </a:endParaRPr>
        </a:p>
        <a:p>
          <a:r>
            <a:rPr lang="en-US" sz="1000" b="1" baseline="0">
              <a:solidFill>
                <a:srgbClr val="002060"/>
              </a:solidFill>
              <a:latin typeface="Arial" panose="020B0604020202020204" pitchFamily="34" charset="0"/>
              <a:cs typeface="Arial" panose="020B0604020202020204" pitchFamily="34" charset="0"/>
            </a:rPr>
            <a:t>For "Impact and timeline", please include the impact to solvency ratio or at a more detailed level (e.g. breakdown by PCR and capital resources impact), together with the expected timeline.</a:t>
          </a:r>
        </a:p>
        <a:p>
          <a:endParaRPr lang="en-US" sz="1000" b="1" baseline="0">
            <a:solidFill>
              <a:srgbClr val="002060"/>
            </a:solidFill>
            <a:latin typeface="Arial" panose="020B0604020202020204" pitchFamily="34" charset="0"/>
            <a:cs typeface="Arial" panose="020B0604020202020204" pitchFamily="34" charset="0"/>
          </a:endParaRPr>
        </a:p>
        <a:p>
          <a:r>
            <a:rPr lang="en-US" sz="1000" b="1" baseline="0">
              <a:solidFill>
                <a:srgbClr val="002060"/>
              </a:solidFill>
              <a:latin typeface="Arial" panose="020B0604020202020204" pitchFamily="34" charset="0"/>
              <a:cs typeface="Arial" panose="020B0604020202020204" pitchFamily="34" charset="0"/>
            </a:rPr>
            <a:t>Please also indicate if the planned management action is objective, realistic, achievable, adequate and legal.</a:t>
          </a:r>
        </a:p>
        <a:p>
          <a:endParaRPr lang="en-US" sz="1000" b="1" baseline="0">
            <a:solidFill>
              <a:srgbClr val="002060"/>
            </a:solidFill>
            <a:latin typeface="Arial" panose="020B0604020202020204" pitchFamily="34" charset="0"/>
            <a:cs typeface="Arial" panose="020B0604020202020204" pitchFamily="34" charset="0"/>
          </a:endParaRPr>
        </a:p>
        <a:p>
          <a:r>
            <a:rPr lang="en-US" sz="1000" b="1" baseline="0">
              <a:solidFill>
                <a:srgbClr val="002060"/>
              </a:solidFill>
              <a:latin typeface="Arial" panose="020B0604020202020204" pitchFamily="34" charset="0"/>
              <a:cs typeface="Arial" panose="020B0604020202020204" pitchFamily="34" charset="0"/>
            </a:rPr>
            <a:t>In "Non-BAU management action applied (others)", all remaining management actions that are not captured above can be included.</a:t>
          </a:r>
          <a:endParaRPr lang="en-US" sz="1000" b="1">
            <a:solidFill>
              <a:srgbClr val="002060"/>
            </a:solidFill>
            <a:latin typeface="Arial" panose="020B0604020202020204" pitchFamily="34" charset="0"/>
            <a:cs typeface="Arial" panose="020B0604020202020204" pitchFamily="34" charset="0"/>
          </a:endParaRPr>
        </a:p>
      </xdr:txBody>
    </xdr:sp>
    <xdr:clientData/>
  </xdr:twoCellAnchor>
  <xdr:twoCellAnchor>
    <xdr:from>
      <xdr:col>5</xdr:col>
      <xdr:colOff>257175</xdr:colOff>
      <xdr:row>9</xdr:row>
      <xdr:rowOff>0</xdr:rowOff>
    </xdr:from>
    <xdr:to>
      <xdr:col>11</xdr:col>
      <xdr:colOff>495301</xdr:colOff>
      <xdr:row>14</xdr:row>
      <xdr:rowOff>152400</xdr:rowOff>
    </xdr:to>
    <xdr:sp macro="" textlink="">
      <xdr:nvSpPr>
        <xdr:cNvPr id="4" name="TextBox 3">
          <a:extLst>
            <a:ext uri="{FF2B5EF4-FFF2-40B4-BE49-F238E27FC236}">
              <a16:creationId xmlns:a16="http://schemas.microsoft.com/office/drawing/2014/main" id="{851C49EE-EAB6-4D85-953F-0B3C7F4018BF}"/>
            </a:ext>
          </a:extLst>
        </xdr:cNvPr>
        <xdr:cNvSpPr txBox="1"/>
      </xdr:nvSpPr>
      <xdr:spPr>
        <a:xfrm>
          <a:off x="7597775" y="1685925"/>
          <a:ext cx="4184651" cy="962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rgbClr val="002060"/>
              </a:solidFill>
              <a:latin typeface="Arial" panose="020B0604020202020204" pitchFamily="34" charset="0"/>
              <a:cs typeface="Arial" panose="020B0604020202020204" pitchFamily="34" charset="0"/>
            </a:rPr>
            <a:t>This template aims at collecting results in a standardized format for prescribed scenarios. For the avoidance</a:t>
          </a:r>
          <a:r>
            <a:rPr lang="en-US" sz="1000" b="1" baseline="0">
              <a:solidFill>
                <a:srgbClr val="002060"/>
              </a:solidFill>
              <a:latin typeface="Arial" panose="020B0604020202020204" pitchFamily="34" charset="0"/>
              <a:cs typeface="Arial" panose="020B0604020202020204" pitchFamily="34" charset="0"/>
            </a:rPr>
            <a:t> of doubt, </a:t>
          </a:r>
          <a:r>
            <a:rPr lang="en-US" sz="1000" b="1">
              <a:solidFill>
                <a:srgbClr val="002060"/>
              </a:solidFill>
              <a:latin typeface="Arial" panose="020B0604020202020204" pitchFamily="34" charset="0"/>
              <a:cs typeface="Arial" panose="020B0604020202020204" pitchFamily="34" charset="0"/>
            </a:rPr>
            <a:t>insurers may include SST results in their own form of presentation in ORSA reports.</a:t>
          </a:r>
        </a:p>
      </xdr:txBody>
    </xdr:sp>
    <xdr:clientData/>
  </xdr:twoCellAnchor>
  <xdr:twoCellAnchor>
    <xdr:from>
      <xdr:col>5</xdr:col>
      <xdr:colOff>257175</xdr:colOff>
      <xdr:row>20</xdr:row>
      <xdr:rowOff>0</xdr:rowOff>
    </xdr:from>
    <xdr:to>
      <xdr:col>11</xdr:col>
      <xdr:colOff>495301</xdr:colOff>
      <xdr:row>26</xdr:row>
      <xdr:rowOff>76200</xdr:rowOff>
    </xdr:to>
    <xdr:sp macro="" textlink="">
      <xdr:nvSpPr>
        <xdr:cNvPr id="5" name="TextBox 4">
          <a:extLst>
            <a:ext uri="{FF2B5EF4-FFF2-40B4-BE49-F238E27FC236}">
              <a16:creationId xmlns:a16="http://schemas.microsoft.com/office/drawing/2014/main" id="{37AFA92B-294B-4FAC-8552-D33D1BD5A607}"/>
            </a:ext>
          </a:extLst>
        </xdr:cNvPr>
        <xdr:cNvSpPr txBox="1"/>
      </xdr:nvSpPr>
      <xdr:spPr>
        <a:xfrm>
          <a:off x="7597775" y="4048125"/>
          <a:ext cx="4184651" cy="1047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rgbClr val="002060"/>
              </a:solidFill>
              <a:latin typeface="Arial" panose="020B0604020202020204" pitchFamily="34" charset="0"/>
              <a:cs typeface="Arial" panose="020B0604020202020204" pitchFamily="34" charset="0"/>
            </a:rPr>
            <a:t>Year 0 refers to the valuation date of the ORSA Report.</a:t>
          </a:r>
        </a:p>
        <a:p>
          <a:endParaRPr lang="en-US" sz="1000" b="1">
            <a:solidFill>
              <a:srgbClr val="002060"/>
            </a:solidFill>
            <a:latin typeface="Arial" panose="020B0604020202020204" pitchFamily="34" charset="0"/>
            <a:cs typeface="Arial" panose="020B0604020202020204" pitchFamily="34" charset="0"/>
          </a:endParaRPr>
        </a:p>
        <a:p>
          <a:r>
            <a:rPr lang="en-US" sz="1000" b="1">
              <a:solidFill>
                <a:srgbClr val="002060"/>
              </a:solidFill>
              <a:latin typeface="Arial" panose="020B0604020202020204" pitchFamily="34" charset="0"/>
              <a:cs typeface="Arial" panose="020B0604020202020204" pitchFamily="34" charset="0"/>
            </a:rPr>
            <a:t>Insurers may include more than 3 years of results, depending on the time-horizon of their business plan. However only results of three years of projection are collected in this template.</a:t>
          </a:r>
        </a:p>
      </xdr:txBody>
    </xdr:sp>
    <xdr:clientData/>
  </xdr:twoCellAnchor>
  <xdr:twoCellAnchor>
    <xdr:from>
      <xdr:col>5</xdr:col>
      <xdr:colOff>127000</xdr:colOff>
      <xdr:row>1</xdr:row>
      <xdr:rowOff>155575</xdr:rowOff>
    </xdr:from>
    <xdr:to>
      <xdr:col>7</xdr:col>
      <xdr:colOff>457200</xdr:colOff>
      <xdr:row>3</xdr:row>
      <xdr:rowOff>53975</xdr:rowOff>
    </xdr:to>
    <xdr:sp macro="[0]!Clear_Data" textlink="">
      <xdr:nvSpPr>
        <xdr:cNvPr id="6" name="GSSTXXX_CW">
          <a:extLst>
            <a:ext uri="{FF2B5EF4-FFF2-40B4-BE49-F238E27FC236}">
              <a16:creationId xmlns:a16="http://schemas.microsoft.com/office/drawing/2014/main" id="{2E57BE44-93C8-4FC9-BF8A-0B05F1EECB3A}"/>
            </a:ext>
          </a:extLst>
        </xdr:cNvPr>
        <xdr:cNvSpPr/>
      </xdr:nvSpPr>
      <xdr:spPr>
        <a:xfrm>
          <a:off x="7467600" y="377825"/>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kern="1200">
              <a:latin typeface="Segoe UI" panose="020B0502040204020203" pitchFamily="34" charset="0"/>
              <a:cs typeface="Segoe UI" panose="020B0502040204020203" pitchFamily="34" charset="0"/>
            </a:rPr>
            <a:t>Clear Worksheet</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5</xdr:col>
      <xdr:colOff>255269</xdr:colOff>
      <xdr:row>15</xdr:row>
      <xdr:rowOff>152400</xdr:rowOff>
    </xdr:from>
    <xdr:to>
      <xdr:col>11</xdr:col>
      <xdr:colOff>495300</xdr:colOff>
      <xdr:row>18</xdr:row>
      <xdr:rowOff>560294</xdr:rowOff>
    </xdr:to>
    <xdr:sp macro="" textlink="">
      <xdr:nvSpPr>
        <xdr:cNvPr id="2" name="TextBox 1">
          <a:extLst>
            <a:ext uri="{FF2B5EF4-FFF2-40B4-BE49-F238E27FC236}">
              <a16:creationId xmlns:a16="http://schemas.microsoft.com/office/drawing/2014/main" id="{A7888A5F-BF0C-4C43-A6A0-036F3EC98988}"/>
            </a:ext>
          </a:extLst>
        </xdr:cNvPr>
        <xdr:cNvSpPr txBox="1"/>
      </xdr:nvSpPr>
      <xdr:spPr>
        <a:xfrm>
          <a:off x="7602219" y="2809875"/>
          <a:ext cx="4180206" cy="10682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baseline="0">
              <a:solidFill>
                <a:srgbClr val="002060"/>
              </a:solidFill>
              <a:latin typeface="Arial" panose="020B0604020202020204" pitchFamily="34" charset="0"/>
              <a:cs typeface="Arial" panose="020B0604020202020204" pitchFamily="34" charset="0"/>
            </a:rPr>
            <a:t>For prescribed scenarios, please indicate in the text box any deviations or remarks from the IA prescribed scenarios. For own scenarios, please select "Own Scenario", and include description in the text box below</a:t>
          </a:r>
          <a:r>
            <a:rPr lang="en-US" sz="1000" b="1" baseline="0">
              <a:solidFill>
                <a:srgbClr val="002060"/>
              </a:solidFill>
              <a:latin typeface="Arial" panose="020B0604020202020204" pitchFamily="34" charset="0"/>
              <a:ea typeface="+mn-ea"/>
              <a:cs typeface="Arial" panose="020B0604020202020204" pitchFamily="34" charset="0"/>
            </a:rPr>
            <a:t>. For GI Prescribed Scenario 2, please also include description of the range of scenarios that were considered when determining on presented scenario. For the presented scenario, please comment on the gross and net loss amount and the likelihood of the scenario</a:t>
          </a:r>
        </a:p>
        <a:p>
          <a:r>
            <a:rPr lang="en-US" sz="1000" b="1" baseline="0">
              <a:solidFill>
                <a:srgbClr val="002060"/>
              </a:solidFill>
              <a:latin typeface="Arial" panose="020B0604020202020204" pitchFamily="34" charset="0"/>
              <a:ea typeface="+mn-ea"/>
              <a:cs typeface="Arial" panose="020B0604020202020204" pitchFamily="34" charset="0"/>
            </a:rPr>
            <a:t>.</a:t>
          </a:r>
        </a:p>
        <a:p>
          <a:endParaRPr lang="en-US" sz="1000" b="1">
            <a:solidFill>
              <a:srgbClr val="002060"/>
            </a:solidFill>
            <a:latin typeface="Arial" panose="020B0604020202020204" pitchFamily="34" charset="0"/>
            <a:cs typeface="Arial" panose="020B0604020202020204" pitchFamily="34" charset="0"/>
          </a:endParaRPr>
        </a:p>
      </xdr:txBody>
    </xdr:sp>
    <xdr:clientData/>
  </xdr:twoCellAnchor>
  <xdr:twoCellAnchor>
    <xdr:from>
      <xdr:col>5</xdr:col>
      <xdr:colOff>257173</xdr:colOff>
      <xdr:row>31</xdr:row>
      <xdr:rowOff>152400</xdr:rowOff>
    </xdr:from>
    <xdr:to>
      <xdr:col>11</xdr:col>
      <xdr:colOff>485774</xdr:colOff>
      <xdr:row>51</xdr:row>
      <xdr:rowOff>1</xdr:rowOff>
    </xdr:to>
    <xdr:sp macro="" textlink="">
      <xdr:nvSpPr>
        <xdr:cNvPr id="3" name="TextBox 2">
          <a:extLst>
            <a:ext uri="{FF2B5EF4-FFF2-40B4-BE49-F238E27FC236}">
              <a16:creationId xmlns:a16="http://schemas.microsoft.com/office/drawing/2014/main" id="{52F78A4D-1167-419F-A9C4-D3F5A2FF9A7D}"/>
            </a:ext>
          </a:extLst>
        </xdr:cNvPr>
        <xdr:cNvSpPr txBox="1"/>
      </xdr:nvSpPr>
      <xdr:spPr>
        <a:xfrm>
          <a:off x="7604123" y="5981700"/>
          <a:ext cx="4171951" cy="65246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baseline="0">
              <a:solidFill>
                <a:srgbClr val="002060"/>
              </a:solidFill>
              <a:latin typeface="Arial" panose="020B0604020202020204" pitchFamily="34" charset="0"/>
              <a:ea typeface="+mn-ea"/>
              <a:cs typeface="Arial" panose="020B0604020202020204" pitchFamily="34" charset="0"/>
            </a:rPr>
            <a:t>For LT insurer or composite insurer, please include in "BAU management actions applied" management actions that are embedded in Before Management Action results, e.g. dividend cut.</a:t>
          </a:r>
        </a:p>
        <a:p>
          <a:endParaRPr lang="en-US" sz="1000" b="1" baseline="0">
            <a:solidFill>
              <a:srgbClr val="002060"/>
            </a:solidFill>
            <a:latin typeface="Arial" panose="020B0604020202020204" pitchFamily="34" charset="0"/>
            <a:cs typeface="Arial" panose="020B0604020202020204" pitchFamily="34" charset="0"/>
          </a:endParaRPr>
        </a:p>
        <a:p>
          <a:r>
            <a:rPr lang="en-US" sz="1000" b="1" baseline="0">
              <a:solidFill>
                <a:srgbClr val="002060"/>
              </a:solidFill>
              <a:latin typeface="Arial" panose="020B0604020202020204" pitchFamily="34" charset="0"/>
              <a:ea typeface="+mn-ea"/>
              <a:cs typeface="Arial" panose="020B0604020202020204" pitchFamily="34" charset="0"/>
            </a:rPr>
            <a:t>For other non-BAU management actions that are applied only under stressed scenarios, please list out the top five management actions that bring largest improvement to solvency ratio.</a:t>
          </a:r>
        </a:p>
        <a:p>
          <a:endParaRPr lang="en-US" sz="1000" b="1" baseline="0">
            <a:solidFill>
              <a:srgbClr val="002060"/>
            </a:solidFill>
            <a:latin typeface="Arial" panose="020B0604020202020204" pitchFamily="34" charset="0"/>
            <a:cs typeface="Arial" panose="020B0604020202020204" pitchFamily="34" charset="0"/>
          </a:endParaRPr>
        </a:p>
        <a:p>
          <a:r>
            <a:rPr lang="en-US" sz="1000" b="1" baseline="0">
              <a:solidFill>
                <a:srgbClr val="002060"/>
              </a:solidFill>
              <a:latin typeface="Arial" panose="020B0604020202020204" pitchFamily="34" charset="0"/>
              <a:cs typeface="Arial" panose="020B0604020202020204" pitchFamily="34" charset="0"/>
            </a:rPr>
            <a:t>For "Impact and timeline", please include the impact to solvency ratio or at a more detailed level (e.g. breakdown by PCR and capital resources impact), together with the expected timeline.</a:t>
          </a:r>
        </a:p>
        <a:p>
          <a:endParaRPr lang="en-US" sz="1000" b="1" baseline="0">
            <a:solidFill>
              <a:srgbClr val="002060"/>
            </a:solidFill>
            <a:latin typeface="Arial" panose="020B0604020202020204" pitchFamily="34" charset="0"/>
            <a:cs typeface="Arial" panose="020B0604020202020204" pitchFamily="34" charset="0"/>
          </a:endParaRPr>
        </a:p>
        <a:p>
          <a:r>
            <a:rPr lang="en-US" sz="1000" b="1" baseline="0">
              <a:solidFill>
                <a:srgbClr val="002060"/>
              </a:solidFill>
              <a:latin typeface="Arial" panose="020B0604020202020204" pitchFamily="34" charset="0"/>
              <a:cs typeface="Arial" panose="020B0604020202020204" pitchFamily="34" charset="0"/>
            </a:rPr>
            <a:t>Please also indicate if the planned management action is objective, realistic, achievable, adequate and legal.</a:t>
          </a:r>
        </a:p>
        <a:p>
          <a:endParaRPr lang="en-US" sz="1000" b="1" baseline="0">
            <a:solidFill>
              <a:srgbClr val="002060"/>
            </a:solidFill>
            <a:latin typeface="Arial" panose="020B0604020202020204" pitchFamily="34" charset="0"/>
            <a:cs typeface="Arial" panose="020B0604020202020204" pitchFamily="34" charset="0"/>
          </a:endParaRPr>
        </a:p>
        <a:p>
          <a:r>
            <a:rPr lang="en-US" sz="1000" b="1" baseline="0">
              <a:solidFill>
                <a:srgbClr val="002060"/>
              </a:solidFill>
              <a:latin typeface="Arial" panose="020B0604020202020204" pitchFamily="34" charset="0"/>
              <a:cs typeface="Arial" panose="020B0604020202020204" pitchFamily="34" charset="0"/>
            </a:rPr>
            <a:t>In "Non-BAU management action applied (others)", all remaining management actions that are not captured above can be included.</a:t>
          </a:r>
          <a:endParaRPr lang="en-US" sz="1000" b="1">
            <a:solidFill>
              <a:srgbClr val="002060"/>
            </a:solidFill>
            <a:latin typeface="Arial" panose="020B0604020202020204" pitchFamily="34" charset="0"/>
            <a:cs typeface="Arial" panose="020B0604020202020204" pitchFamily="34" charset="0"/>
          </a:endParaRPr>
        </a:p>
      </xdr:txBody>
    </xdr:sp>
    <xdr:clientData/>
  </xdr:twoCellAnchor>
  <xdr:twoCellAnchor>
    <xdr:from>
      <xdr:col>5</xdr:col>
      <xdr:colOff>257175</xdr:colOff>
      <xdr:row>9</xdr:row>
      <xdr:rowOff>0</xdr:rowOff>
    </xdr:from>
    <xdr:to>
      <xdr:col>11</xdr:col>
      <xdr:colOff>495301</xdr:colOff>
      <xdr:row>14</xdr:row>
      <xdr:rowOff>152400</xdr:rowOff>
    </xdr:to>
    <xdr:sp macro="" textlink="">
      <xdr:nvSpPr>
        <xdr:cNvPr id="4" name="TextBox 3">
          <a:extLst>
            <a:ext uri="{FF2B5EF4-FFF2-40B4-BE49-F238E27FC236}">
              <a16:creationId xmlns:a16="http://schemas.microsoft.com/office/drawing/2014/main" id="{35B59DDC-A8DB-419A-BE46-15B561315E4C}"/>
            </a:ext>
          </a:extLst>
        </xdr:cNvPr>
        <xdr:cNvSpPr txBox="1"/>
      </xdr:nvSpPr>
      <xdr:spPr>
        <a:xfrm>
          <a:off x="7597775" y="1685925"/>
          <a:ext cx="4184651" cy="962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rgbClr val="002060"/>
              </a:solidFill>
              <a:latin typeface="Arial" panose="020B0604020202020204" pitchFamily="34" charset="0"/>
              <a:cs typeface="Arial" panose="020B0604020202020204" pitchFamily="34" charset="0"/>
            </a:rPr>
            <a:t>This template aims at collecting results in a standardized format for prescribed scenarios. For the avoidance</a:t>
          </a:r>
          <a:r>
            <a:rPr lang="en-US" sz="1000" b="1" baseline="0">
              <a:solidFill>
                <a:srgbClr val="002060"/>
              </a:solidFill>
              <a:latin typeface="Arial" panose="020B0604020202020204" pitchFamily="34" charset="0"/>
              <a:cs typeface="Arial" panose="020B0604020202020204" pitchFamily="34" charset="0"/>
            </a:rPr>
            <a:t> of doubt, </a:t>
          </a:r>
          <a:r>
            <a:rPr lang="en-US" sz="1000" b="1">
              <a:solidFill>
                <a:srgbClr val="002060"/>
              </a:solidFill>
              <a:latin typeface="Arial" panose="020B0604020202020204" pitchFamily="34" charset="0"/>
              <a:cs typeface="Arial" panose="020B0604020202020204" pitchFamily="34" charset="0"/>
            </a:rPr>
            <a:t>insurers may include SST results in their own form of presentation in ORSA reports.</a:t>
          </a:r>
        </a:p>
      </xdr:txBody>
    </xdr:sp>
    <xdr:clientData/>
  </xdr:twoCellAnchor>
  <xdr:twoCellAnchor>
    <xdr:from>
      <xdr:col>5</xdr:col>
      <xdr:colOff>257175</xdr:colOff>
      <xdr:row>20</xdr:row>
      <xdr:rowOff>0</xdr:rowOff>
    </xdr:from>
    <xdr:to>
      <xdr:col>11</xdr:col>
      <xdr:colOff>495301</xdr:colOff>
      <xdr:row>26</xdr:row>
      <xdr:rowOff>76200</xdr:rowOff>
    </xdr:to>
    <xdr:sp macro="" textlink="">
      <xdr:nvSpPr>
        <xdr:cNvPr id="5" name="TextBox 4">
          <a:extLst>
            <a:ext uri="{FF2B5EF4-FFF2-40B4-BE49-F238E27FC236}">
              <a16:creationId xmlns:a16="http://schemas.microsoft.com/office/drawing/2014/main" id="{A6203D34-308E-4A3E-BB7B-95937C5EC962}"/>
            </a:ext>
          </a:extLst>
        </xdr:cNvPr>
        <xdr:cNvSpPr txBox="1"/>
      </xdr:nvSpPr>
      <xdr:spPr>
        <a:xfrm>
          <a:off x="7597775" y="4048125"/>
          <a:ext cx="4184651" cy="1047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rgbClr val="002060"/>
              </a:solidFill>
              <a:latin typeface="Arial" panose="020B0604020202020204" pitchFamily="34" charset="0"/>
              <a:cs typeface="Arial" panose="020B0604020202020204" pitchFamily="34" charset="0"/>
            </a:rPr>
            <a:t>Year 0 refers to the valuation date of the ORSA Report.</a:t>
          </a:r>
        </a:p>
        <a:p>
          <a:endParaRPr lang="en-US" sz="1000" b="1">
            <a:solidFill>
              <a:srgbClr val="002060"/>
            </a:solidFill>
            <a:latin typeface="Arial" panose="020B0604020202020204" pitchFamily="34" charset="0"/>
            <a:cs typeface="Arial" panose="020B0604020202020204" pitchFamily="34" charset="0"/>
          </a:endParaRPr>
        </a:p>
        <a:p>
          <a:r>
            <a:rPr lang="en-US" sz="1000" b="1">
              <a:solidFill>
                <a:srgbClr val="002060"/>
              </a:solidFill>
              <a:latin typeface="Arial" panose="020B0604020202020204" pitchFamily="34" charset="0"/>
              <a:cs typeface="Arial" panose="020B0604020202020204" pitchFamily="34" charset="0"/>
            </a:rPr>
            <a:t>Insurers may include more than 3 years of results, depending on the time-horizon of their business plan. However only results of three years of projection are collected in this template.</a:t>
          </a:r>
        </a:p>
      </xdr:txBody>
    </xdr:sp>
    <xdr:clientData/>
  </xdr:twoCellAnchor>
  <xdr:twoCellAnchor>
    <xdr:from>
      <xdr:col>5</xdr:col>
      <xdr:colOff>127000</xdr:colOff>
      <xdr:row>1</xdr:row>
      <xdr:rowOff>155575</xdr:rowOff>
    </xdr:from>
    <xdr:to>
      <xdr:col>7</xdr:col>
      <xdr:colOff>457200</xdr:colOff>
      <xdr:row>3</xdr:row>
      <xdr:rowOff>53975</xdr:rowOff>
    </xdr:to>
    <xdr:sp macro="[0]!Clear_Data" textlink="">
      <xdr:nvSpPr>
        <xdr:cNvPr id="6" name="GSSTXXX_CW">
          <a:extLst>
            <a:ext uri="{FF2B5EF4-FFF2-40B4-BE49-F238E27FC236}">
              <a16:creationId xmlns:a16="http://schemas.microsoft.com/office/drawing/2014/main" id="{A74E15B9-6023-4122-9302-6373715C8CDE}"/>
            </a:ext>
          </a:extLst>
        </xdr:cNvPr>
        <xdr:cNvSpPr/>
      </xdr:nvSpPr>
      <xdr:spPr>
        <a:xfrm>
          <a:off x="7467600" y="377825"/>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kern="1200">
              <a:latin typeface="Segoe UI" panose="020B0502040204020203" pitchFamily="34" charset="0"/>
              <a:cs typeface="Segoe UI" panose="020B0502040204020203" pitchFamily="34" charset="0"/>
            </a:rPr>
            <a:t>Clear Worksheet</a:t>
          </a: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5</xdr:col>
      <xdr:colOff>255269</xdr:colOff>
      <xdr:row>15</xdr:row>
      <xdr:rowOff>152400</xdr:rowOff>
    </xdr:from>
    <xdr:to>
      <xdr:col>11</xdr:col>
      <xdr:colOff>495300</xdr:colOff>
      <xdr:row>18</xdr:row>
      <xdr:rowOff>560294</xdr:rowOff>
    </xdr:to>
    <xdr:sp macro="" textlink="">
      <xdr:nvSpPr>
        <xdr:cNvPr id="2" name="TextBox 1">
          <a:extLst>
            <a:ext uri="{FF2B5EF4-FFF2-40B4-BE49-F238E27FC236}">
              <a16:creationId xmlns:a16="http://schemas.microsoft.com/office/drawing/2014/main" id="{E12995A0-F2E4-4075-B2F9-FCB7B8FAB0F4}"/>
            </a:ext>
          </a:extLst>
        </xdr:cNvPr>
        <xdr:cNvSpPr txBox="1"/>
      </xdr:nvSpPr>
      <xdr:spPr>
        <a:xfrm>
          <a:off x="7602219" y="2809875"/>
          <a:ext cx="4180206" cy="10682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baseline="0">
              <a:solidFill>
                <a:srgbClr val="002060"/>
              </a:solidFill>
              <a:latin typeface="Arial" panose="020B0604020202020204" pitchFamily="34" charset="0"/>
              <a:cs typeface="Arial" panose="020B0604020202020204" pitchFamily="34" charset="0"/>
            </a:rPr>
            <a:t>For prescribed scenarios, please indicate in the text box any deviations or remarks from the IA prescribed scenarios. For own scenarios, please select "Own Scenario", and include description in the text box below</a:t>
          </a:r>
          <a:r>
            <a:rPr lang="en-US" sz="1000" b="1" baseline="0">
              <a:solidFill>
                <a:srgbClr val="002060"/>
              </a:solidFill>
              <a:latin typeface="Arial" panose="020B0604020202020204" pitchFamily="34" charset="0"/>
              <a:ea typeface="+mn-ea"/>
              <a:cs typeface="Arial" panose="020B0604020202020204" pitchFamily="34" charset="0"/>
            </a:rPr>
            <a:t>. For GI Prescribed Scenario 2, please also include description of the range of scenarios that were considered when determining on presented scenario. For the presented scenario, please comment on the gross and net loss amount and the likelihood of the scenario</a:t>
          </a:r>
        </a:p>
        <a:p>
          <a:r>
            <a:rPr lang="en-US" sz="1000" b="1" baseline="0">
              <a:solidFill>
                <a:srgbClr val="002060"/>
              </a:solidFill>
              <a:latin typeface="Arial" panose="020B0604020202020204" pitchFamily="34" charset="0"/>
              <a:ea typeface="+mn-ea"/>
              <a:cs typeface="Arial" panose="020B0604020202020204" pitchFamily="34" charset="0"/>
            </a:rPr>
            <a:t>.</a:t>
          </a:r>
        </a:p>
        <a:p>
          <a:endParaRPr lang="en-US" sz="1000" b="1">
            <a:solidFill>
              <a:srgbClr val="002060"/>
            </a:solidFill>
            <a:latin typeface="Arial" panose="020B0604020202020204" pitchFamily="34" charset="0"/>
            <a:cs typeface="Arial" panose="020B0604020202020204" pitchFamily="34" charset="0"/>
          </a:endParaRPr>
        </a:p>
      </xdr:txBody>
    </xdr:sp>
    <xdr:clientData/>
  </xdr:twoCellAnchor>
  <xdr:twoCellAnchor>
    <xdr:from>
      <xdr:col>5</xdr:col>
      <xdr:colOff>257173</xdr:colOff>
      <xdr:row>31</xdr:row>
      <xdr:rowOff>152400</xdr:rowOff>
    </xdr:from>
    <xdr:to>
      <xdr:col>11</xdr:col>
      <xdr:colOff>485774</xdr:colOff>
      <xdr:row>51</xdr:row>
      <xdr:rowOff>1</xdr:rowOff>
    </xdr:to>
    <xdr:sp macro="" textlink="">
      <xdr:nvSpPr>
        <xdr:cNvPr id="3" name="TextBox 2">
          <a:extLst>
            <a:ext uri="{FF2B5EF4-FFF2-40B4-BE49-F238E27FC236}">
              <a16:creationId xmlns:a16="http://schemas.microsoft.com/office/drawing/2014/main" id="{E437A049-D2AE-46B1-AFD5-023099BBF002}"/>
            </a:ext>
          </a:extLst>
        </xdr:cNvPr>
        <xdr:cNvSpPr txBox="1"/>
      </xdr:nvSpPr>
      <xdr:spPr>
        <a:xfrm>
          <a:off x="7604123" y="5981700"/>
          <a:ext cx="4171951" cy="65246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baseline="0">
              <a:solidFill>
                <a:srgbClr val="002060"/>
              </a:solidFill>
              <a:latin typeface="Arial" panose="020B0604020202020204" pitchFamily="34" charset="0"/>
              <a:ea typeface="+mn-ea"/>
              <a:cs typeface="Arial" panose="020B0604020202020204" pitchFamily="34" charset="0"/>
            </a:rPr>
            <a:t>For LT insurer or composite insurer, please include in "BAU management actions applied" management actions that are embedded in Before Management Action results, e.g. dividend cut.</a:t>
          </a:r>
        </a:p>
        <a:p>
          <a:endParaRPr lang="en-US" sz="1000" b="1" baseline="0">
            <a:solidFill>
              <a:srgbClr val="002060"/>
            </a:solidFill>
            <a:latin typeface="Arial" panose="020B0604020202020204" pitchFamily="34" charset="0"/>
            <a:cs typeface="Arial" panose="020B0604020202020204" pitchFamily="34" charset="0"/>
          </a:endParaRPr>
        </a:p>
        <a:p>
          <a:r>
            <a:rPr lang="en-US" sz="1000" b="1" baseline="0">
              <a:solidFill>
                <a:srgbClr val="002060"/>
              </a:solidFill>
              <a:latin typeface="Arial" panose="020B0604020202020204" pitchFamily="34" charset="0"/>
              <a:ea typeface="+mn-ea"/>
              <a:cs typeface="Arial" panose="020B0604020202020204" pitchFamily="34" charset="0"/>
            </a:rPr>
            <a:t>For other non-BAU management actions that are applied only under stressed scenarios, please list out the top five management actions that bring largest improvement to solvency ratio.</a:t>
          </a:r>
        </a:p>
        <a:p>
          <a:endParaRPr lang="en-US" sz="1000" b="1" baseline="0">
            <a:solidFill>
              <a:srgbClr val="002060"/>
            </a:solidFill>
            <a:latin typeface="Arial" panose="020B0604020202020204" pitchFamily="34" charset="0"/>
            <a:cs typeface="Arial" panose="020B0604020202020204" pitchFamily="34" charset="0"/>
          </a:endParaRPr>
        </a:p>
        <a:p>
          <a:r>
            <a:rPr lang="en-US" sz="1000" b="1" baseline="0">
              <a:solidFill>
                <a:srgbClr val="002060"/>
              </a:solidFill>
              <a:latin typeface="Arial" panose="020B0604020202020204" pitchFamily="34" charset="0"/>
              <a:cs typeface="Arial" panose="020B0604020202020204" pitchFamily="34" charset="0"/>
            </a:rPr>
            <a:t>For "Impact and timeline", please include the impact to solvency ratio or at a more detailed level (e.g. breakdown by PCR and capital resources impact), together with the expected timeline.</a:t>
          </a:r>
        </a:p>
        <a:p>
          <a:endParaRPr lang="en-US" sz="1000" b="1" baseline="0">
            <a:solidFill>
              <a:srgbClr val="002060"/>
            </a:solidFill>
            <a:latin typeface="Arial" panose="020B0604020202020204" pitchFamily="34" charset="0"/>
            <a:cs typeface="Arial" panose="020B0604020202020204" pitchFamily="34" charset="0"/>
          </a:endParaRPr>
        </a:p>
        <a:p>
          <a:r>
            <a:rPr lang="en-US" sz="1000" b="1" baseline="0">
              <a:solidFill>
                <a:srgbClr val="002060"/>
              </a:solidFill>
              <a:latin typeface="Arial" panose="020B0604020202020204" pitchFamily="34" charset="0"/>
              <a:cs typeface="Arial" panose="020B0604020202020204" pitchFamily="34" charset="0"/>
            </a:rPr>
            <a:t>Please also indicate if the planned management action is objective, realistic, achievable, adequate and legal.</a:t>
          </a:r>
        </a:p>
        <a:p>
          <a:endParaRPr lang="en-US" sz="1000" b="1" baseline="0">
            <a:solidFill>
              <a:srgbClr val="002060"/>
            </a:solidFill>
            <a:latin typeface="Arial" panose="020B0604020202020204" pitchFamily="34" charset="0"/>
            <a:cs typeface="Arial" panose="020B0604020202020204" pitchFamily="34" charset="0"/>
          </a:endParaRPr>
        </a:p>
        <a:p>
          <a:r>
            <a:rPr lang="en-US" sz="1000" b="1" baseline="0">
              <a:solidFill>
                <a:srgbClr val="002060"/>
              </a:solidFill>
              <a:latin typeface="Arial" panose="020B0604020202020204" pitchFamily="34" charset="0"/>
              <a:cs typeface="Arial" panose="020B0604020202020204" pitchFamily="34" charset="0"/>
            </a:rPr>
            <a:t>In "Non-BAU management action applied (others)", all remaining management actions that are not captured above can be included.</a:t>
          </a:r>
          <a:endParaRPr lang="en-US" sz="1000" b="1">
            <a:solidFill>
              <a:srgbClr val="002060"/>
            </a:solidFill>
            <a:latin typeface="Arial" panose="020B0604020202020204" pitchFamily="34" charset="0"/>
            <a:cs typeface="Arial" panose="020B0604020202020204" pitchFamily="34" charset="0"/>
          </a:endParaRPr>
        </a:p>
      </xdr:txBody>
    </xdr:sp>
    <xdr:clientData/>
  </xdr:twoCellAnchor>
  <xdr:twoCellAnchor>
    <xdr:from>
      <xdr:col>5</xdr:col>
      <xdr:colOff>257175</xdr:colOff>
      <xdr:row>9</xdr:row>
      <xdr:rowOff>0</xdr:rowOff>
    </xdr:from>
    <xdr:to>
      <xdr:col>11</xdr:col>
      <xdr:colOff>495301</xdr:colOff>
      <xdr:row>14</xdr:row>
      <xdr:rowOff>152400</xdr:rowOff>
    </xdr:to>
    <xdr:sp macro="" textlink="">
      <xdr:nvSpPr>
        <xdr:cNvPr id="4" name="TextBox 3">
          <a:extLst>
            <a:ext uri="{FF2B5EF4-FFF2-40B4-BE49-F238E27FC236}">
              <a16:creationId xmlns:a16="http://schemas.microsoft.com/office/drawing/2014/main" id="{E3E24B1C-4D0E-4D1B-BFCB-A045322DFA7C}"/>
            </a:ext>
          </a:extLst>
        </xdr:cNvPr>
        <xdr:cNvSpPr txBox="1"/>
      </xdr:nvSpPr>
      <xdr:spPr>
        <a:xfrm>
          <a:off x="7597775" y="1685925"/>
          <a:ext cx="4184651" cy="962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rgbClr val="002060"/>
              </a:solidFill>
              <a:latin typeface="Arial" panose="020B0604020202020204" pitchFamily="34" charset="0"/>
              <a:cs typeface="Arial" panose="020B0604020202020204" pitchFamily="34" charset="0"/>
            </a:rPr>
            <a:t>This template aims at collecting results in a standardized format for prescribed scenarios. For the avoidance</a:t>
          </a:r>
          <a:r>
            <a:rPr lang="en-US" sz="1000" b="1" baseline="0">
              <a:solidFill>
                <a:srgbClr val="002060"/>
              </a:solidFill>
              <a:latin typeface="Arial" panose="020B0604020202020204" pitchFamily="34" charset="0"/>
              <a:cs typeface="Arial" panose="020B0604020202020204" pitchFamily="34" charset="0"/>
            </a:rPr>
            <a:t> of doubt, </a:t>
          </a:r>
          <a:r>
            <a:rPr lang="en-US" sz="1000" b="1">
              <a:solidFill>
                <a:srgbClr val="002060"/>
              </a:solidFill>
              <a:latin typeface="Arial" panose="020B0604020202020204" pitchFamily="34" charset="0"/>
              <a:cs typeface="Arial" panose="020B0604020202020204" pitchFamily="34" charset="0"/>
            </a:rPr>
            <a:t>insurers may include SST results in their own form of presentation in ORSA reports.</a:t>
          </a:r>
        </a:p>
      </xdr:txBody>
    </xdr:sp>
    <xdr:clientData/>
  </xdr:twoCellAnchor>
  <xdr:twoCellAnchor>
    <xdr:from>
      <xdr:col>5</xdr:col>
      <xdr:colOff>257175</xdr:colOff>
      <xdr:row>20</xdr:row>
      <xdr:rowOff>0</xdr:rowOff>
    </xdr:from>
    <xdr:to>
      <xdr:col>11</xdr:col>
      <xdr:colOff>495301</xdr:colOff>
      <xdr:row>26</xdr:row>
      <xdr:rowOff>76200</xdr:rowOff>
    </xdr:to>
    <xdr:sp macro="" textlink="">
      <xdr:nvSpPr>
        <xdr:cNvPr id="5" name="TextBox 4">
          <a:extLst>
            <a:ext uri="{FF2B5EF4-FFF2-40B4-BE49-F238E27FC236}">
              <a16:creationId xmlns:a16="http://schemas.microsoft.com/office/drawing/2014/main" id="{86437CAC-ACD0-4781-8BDA-6DC59B96DEC3}"/>
            </a:ext>
          </a:extLst>
        </xdr:cNvPr>
        <xdr:cNvSpPr txBox="1"/>
      </xdr:nvSpPr>
      <xdr:spPr>
        <a:xfrm>
          <a:off x="7597775" y="4048125"/>
          <a:ext cx="4184651" cy="1047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rgbClr val="002060"/>
              </a:solidFill>
              <a:latin typeface="Arial" panose="020B0604020202020204" pitchFamily="34" charset="0"/>
              <a:cs typeface="Arial" panose="020B0604020202020204" pitchFamily="34" charset="0"/>
            </a:rPr>
            <a:t>Year 0 refers to the valuation date of the ORSA Report.</a:t>
          </a:r>
        </a:p>
        <a:p>
          <a:endParaRPr lang="en-US" sz="1000" b="1">
            <a:solidFill>
              <a:srgbClr val="002060"/>
            </a:solidFill>
            <a:latin typeface="Arial" panose="020B0604020202020204" pitchFamily="34" charset="0"/>
            <a:cs typeface="Arial" panose="020B0604020202020204" pitchFamily="34" charset="0"/>
          </a:endParaRPr>
        </a:p>
        <a:p>
          <a:r>
            <a:rPr lang="en-US" sz="1000" b="1">
              <a:solidFill>
                <a:srgbClr val="002060"/>
              </a:solidFill>
              <a:latin typeface="Arial" panose="020B0604020202020204" pitchFamily="34" charset="0"/>
              <a:cs typeface="Arial" panose="020B0604020202020204" pitchFamily="34" charset="0"/>
            </a:rPr>
            <a:t>Insurers may include more than 3 years of results, depending on the time-horizon of their business plan. However only results of three years of projection are collected in this template.</a:t>
          </a:r>
        </a:p>
      </xdr:txBody>
    </xdr:sp>
    <xdr:clientData/>
  </xdr:twoCellAnchor>
  <xdr:twoCellAnchor>
    <xdr:from>
      <xdr:col>5</xdr:col>
      <xdr:colOff>127000</xdr:colOff>
      <xdr:row>1</xdr:row>
      <xdr:rowOff>155575</xdr:rowOff>
    </xdr:from>
    <xdr:to>
      <xdr:col>7</xdr:col>
      <xdr:colOff>457200</xdr:colOff>
      <xdr:row>3</xdr:row>
      <xdr:rowOff>53975</xdr:rowOff>
    </xdr:to>
    <xdr:sp macro="[0]!Clear_Data" textlink="">
      <xdr:nvSpPr>
        <xdr:cNvPr id="6" name="GSSTXXX_CW">
          <a:extLst>
            <a:ext uri="{FF2B5EF4-FFF2-40B4-BE49-F238E27FC236}">
              <a16:creationId xmlns:a16="http://schemas.microsoft.com/office/drawing/2014/main" id="{2DAD50DB-5B4E-41CC-917E-F7A25794B74B}"/>
            </a:ext>
          </a:extLst>
        </xdr:cNvPr>
        <xdr:cNvSpPr/>
      </xdr:nvSpPr>
      <xdr:spPr>
        <a:xfrm>
          <a:off x="7467600" y="377825"/>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kern="1200">
              <a:latin typeface="Segoe UI" panose="020B0502040204020203" pitchFamily="34" charset="0"/>
              <a:cs typeface="Segoe UI" panose="020B0502040204020203" pitchFamily="34" charset="0"/>
            </a:rPr>
            <a:t>Clear Worksheet</a:t>
          </a: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5</xdr:col>
      <xdr:colOff>255269</xdr:colOff>
      <xdr:row>15</xdr:row>
      <xdr:rowOff>152400</xdr:rowOff>
    </xdr:from>
    <xdr:to>
      <xdr:col>11</xdr:col>
      <xdr:colOff>495300</xdr:colOff>
      <xdr:row>18</xdr:row>
      <xdr:rowOff>560294</xdr:rowOff>
    </xdr:to>
    <xdr:sp macro="" textlink="">
      <xdr:nvSpPr>
        <xdr:cNvPr id="2" name="TextBox 1">
          <a:extLst>
            <a:ext uri="{FF2B5EF4-FFF2-40B4-BE49-F238E27FC236}">
              <a16:creationId xmlns:a16="http://schemas.microsoft.com/office/drawing/2014/main" id="{FE15D89E-BF5E-4D9B-AF95-16EC61963F5C}"/>
            </a:ext>
          </a:extLst>
        </xdr:cNvPr>
        <xdr:cNvSpPr txBox="1"/>
      </xdr:nvSpPr>
      <xdr:spPr>
        <a:xfrm>
          <a:off x="7602219" y="2809875"/>
          <a:ext cx="4180206" cy="16112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baseline="0">
              <a:solidFill>
                <a:srgbClr val="002060"/>
              </a:solidFill>
              <a:latin typeface="Arial" panose="020B0604020202020204" pitchFamily="34" charset="0"/>
              <a:cs typeface="Arial" panose="020B0604020202020204" pitchFamily="34" charset="0"/>
            </a:rPr>
            <a:t>For prescribed scenarios, please indicate in the text box any deviations or remarks from the IA prescribed scenarios. For own scenarios, please select "Own Scenario", and include description in the text box below</a:t>
          </a:r>
          <a:r>
            <a:rPr lang="en-US" sz="1000" b="1" baseline="0">
              <a:solidFill>
                <a:srgbClr val="002060"/>
              </a:solidFill>
              <a:latin typeface="Arial" panose="020B0604020202020204" pitchFamily="34" charset="0"/>
              <a:ea typeface="+mn-ea"/>
              <a:cs typeface="Arial" panose="020B0604020202020204" pitchFamily="34" charset="0"/>
            </a:rPr>
            <a:t>. For GI Prescribed Scenario 2, please also include description of the range of scenarios that were considered when determining on presented scenario. For the presented scenario, please comment on the gross and net loss amount and the likelihood of the scenario</a:t>
          </a:r>
        </a:p>
        <a:p>
          <a:r>
            <a:rPr lang="en-US" sz="1000" b="1" baseline="0">
              <a:solidFill>
                <a:srgbClr val="002060"/>
              </a:solidFill>
              <a:latin typeface="Arial" panose="020B0604020202020204" pitchFamily="34" charset="0"/>
              <a:ea typeface="+mn-ea"/>
              <a:cs typeface="Arial" panose="020B0604020202020204" pitchFamily="34" charset="0"/>
            </a:rPr>
            <a:t>.</a:t>
          </a:r>
        </a:p>
        <a:p>
          <a:endParaRPr lang="en-US" sz="1000" b="1">
            <a:solidFill>
              <a:srgbClr val="002060"/>
            </a:solidFill>
            <a:latin typeface="Arial" panose="020B0604020202020204" pitchFamily="34" charset="0"/>
            <a:cs typeface="Arial" panose="020B0604020202020204" pitchFamily="34" charset="0"/>
          </a:endParaRPr>
        </a:p>
      </xdr:txBody>
    </xdr:sp>
    <xdr:clientData/>
  </xdr:twoCellAnchor>
  <xdr:twoCellAnchor>
    <xdr:from>
      <xdr:col>5</xdr:col>
      <xdr:colOff>257173</xdr:colOff>
      <xdr:row>31</xdr:row>
      <xdr:rowOff>152400</xdr:rowOff>
    </xdr:from>
    <xdr:to>
      <xdr:col>11</xdr:col>
      <xdr:colOff>485774</xdr:colOff>
      <xdr:row>51</xdr:row>
      <xdr:rowOff>1</xdr:rowOff>
    </xdr:to>
    <xdr:sp macro="" textlink="">
      <xdr:nvSpPr>
        <xdr:cNvPr id="3" name="TextBox 2">
          <a:extLst>
            <a:ext uri="{FF2B5EF4-FFF2-40B4-BE49-F238E27FC236}">
              <a16:creationId xmlns:a16="http://schemas.microsoft.com/office/drawing/2014/main" id="{DF6A11B2-C6FC-475E-9590-29BF11B1A285}"/>
            </a:ext>
          </a:extLst>
        </xdr:cNvPr>
        <xdr:cNvSpPr txBox="1"/>
      </xdr:nvSpPr>
      <xdr:spPr>
        <a:xfrm>
          <a:off x="7604123" y="6524625"/>
          <a:ext cx="4171951" cy="65246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baseline="0">
              <a:solidFill>
                <a:srgbClr val="002060"/>
              </a:solidFill>
              <a:latin typeface="Arial" panose="020B0604020202020204" pitchFamily="34" charset="0"/>
              <a:ea typeface="+mn-ea"/>
              <a:cs typeface="Arial" panose="020B0604020202020204" pitchFamily="34" charset="0"/>
            </a:rPr>
            <a:t>For LT insurer or composite insurer, please include in "BAU management actions applied" management actions that are embedded in Before Management Action results, e.g. dividend cut.</a:t>
          </a:r>
        </a:p>
        <a:p>
          <a:endParaRPr lang="en-US" sz="1000" b="1" baseline="0">
            <a:solidFill>
              <a:srgbClr val="002060"/>
            </a:solidFill>
            <a:latin typeface="Arial" panose="020B0604020202020204" pitchFamily="34" charset="0"/>
            <a:cs typeface="Arial" panose="020B0604020202020204" pitchFamily="34" charset="0"/>
          </a:endParaRPr>
        </a:p>
        <a:p>
          <a:r>
            <a:rPr lang="en-US" sz="1000" b="1" baseline="0">
              <a:solidFill>
                <a:srgbClr val="002060"/>
              </a:solidFill>
              <a:latin typeface="Arial" panose="020B0604020202020204" pitchFamily="34" charset="0"/>
              <a:ea typeface="+mn-ea"/>
              <a:cs typeface="Arial" panose="020B0604020202020204" pitchFamily="34" charset="0"/>
            </a:rPr>
            <a:t>For other non-BAU management actions that are applied only under stressed scenarios, please list out the top five management actions that bring largest improvement to solvency ratio.</a:t>
          </a:r>
        </a:p>
        <a:p>
          <a:endParaRPr lang="en-US" sz="1000" b="1" baseline="0">
            <a:solidFill>
              <a:srgbClr val="002060"/>
            </a:solidFill>
            <a:latin typeface="Arial" panose="020B0604020202020204" pitchFamily="34" charset="0"/>
            <a:cs typeface="Arial" panose="020B0604020202020204" pitchFamily="34" charset="0"/>
          </a:endParaRPr>
        </a:p>
        <a:p>
          <a:r>
            <a:rPr lang="en-US" sz="1000" b="1" baseline="0">
              <a:solidFill>
                <a:srgbClr val="002060"/>
              </a:solidFill>
              <a:latin typeface="Arial" panose="020B0604020202020204" pitchFamily="34" charset="0"/>
              <a:cs typeface="Arial" panose="020B0604020202020204" pitchFamily="34" charset="0"/>
            </a:rPr>
            <a:t>For "Impact and timeline", please include the impact to solvency ratio or at a more detailed level (e.g. breakdown by PCR and capital resources impact), together with the expected timeline.</a:t>
          </a:r>
        </a:p>
        <a:p>
          <a:endParaRPr lang="en-US" sz="1000" b="1" baseline="0">
            <a:solidFill>
              <a:srgbClr val="002060"/>
            </a:solidFill>
            <a:latin typeface="Arial" panose="020B0604020202020204" pitchFamily="34" charset="0"/>
            <a:cs typeface="Arial" panose="020B0604020202020204" pitchFamily="34" charset="0"/>
          </a:endParaRPr>
        </a:p>
        <a:p>
          <a:r>
            <a:rPr lang="en-US" sz="1000" b="1" baseline="0">
              <a:solidFill>
                <a:srgbClr val="002060"/>
              </a:solidFill>
              <a:latin typeface="Arial" panose="020B0604020202020204" pitchFamily="34" charset="0"/>
              <a:cs typeface="Arial" panose="020B0604020202020204" pitchFamily="34" charset="0"/>
            </a:rPr>
            <a:t>Please also indicate if the planned management action is objective, realistic, achievable, adequate and legal.</a:t>
          </a:r>
        </a:p>
        <a:p>
          <a:endParaRPr lang="en-US" sz="1000" b="1" baseline="0">
            <a:solidFill>
              <a:srgbClr val="002060"/>
            </a:solidFill>
            <a:latin typeface="Arial" panose="020B0604020202020204" pitchFamily="34" charset="0"/>
            <a:cs typeface="Arial" panose="020B0604020202020204" pitchFamily="34" charset="0"/>
          </a:endParaRPr>
        </a:p>
        <a:p>
          <a:r>
            <a:rPr lang="en-US" sz="1000" b="1" baseline="0">
              <a:solidFill>
                <a:srgbClr val="002060"/>
              </a:solidFill>
              <a:latin typeface="Arial" panose="020B0604020202020204" pitchFamily="34" charset="0"/>
              <a:cs typeface="Arial" panose="020B0604020202020204" pitchFamily="34" charset="0"/>
            </a:rPr>
            <a:t>In "Non-BAU management action applied (others)", all remaining management actions that are not captured above can be included.</a:t>
          </a:r>
          <a:endParaRPr lang="en-US" sz="1000" b="1">
            <a:solidFill>
              <a:srgbClr val="002060"/>
            </a:solidFill>
            <a:latin typeface="Arial" panose="020B0604020202020204" pitchFamily="34" charset="0"/>
            <a:cs typeface="Arial" panose="020B0604020202020204" pitchFamily="34" charset="0"/>
          </a:endParaRPr>
        </a:p>
      </xdr:txBody>
    </xdr:sp>
    <xdr:clientData/>
  </xdr:twoCellAnchor>
  <xdr:twoCellAnchor>
    <xdr:from>
      <xdr:col>5</xdr:col>
      <xdr:colOff>257175</xdr:colOff>
      <xdr:row>9</xdr:row>
      <xdr:rowOff>0</xdr:rowOff>
    </xdr:from>
    <xdr:to>
      <xdr:col>11</xdr:col>
      <xdr:colOff>495301</xdr:colOff>
      <xdr:row>14</xdr:row>
      <xdr:rowOff>152400</xdr:rowOff>
    </xdr:to>
    <xdr:sp macro="" textlink="">
      <xdr:nvSpPr>
        <xdr:cNvPr id="4" name="TextBox 3">
          <a:extLst>
            <a:ext uri="{FF2B5EF4-FFF2-40B4-BE49-F238E27FC236}">
              <a16:creationId xmlns:a16="http://schemas.microsoft.com/office/drawing/2014/main" id="{C47124DF-E17F-4614-A674-C38D0032A6DE}"/>
            </a:ext>
          </a:extLst>
        </xdr:cNvPr>
        <xdr:cNvSpPr txBox="1"/>
      </xdr:nvSpPr>
      <xdr:spPr>
        <a:xfrm>
          <a:off x="7597775" y="1685925"/>
          <a:ext cx="4184651" cy="962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rgbClr val="002060"/>
              </a:solidFill>
              <a:latin typeface="Arial" panose="020B0604020202020204" pitchFamily="34" charset="0"/>
              <a:cs typeface="Arial" panose="020B0604020202020204" pitchFamily="34" charset="0"/>
            </a:rPr>
            <a:t>This template aims at collecting results in a standardized format for prescribed scenarios. For the avoidance</a:t>
          </a:r>
          <a:r>
            <a:rPr lang="en-US" sz="1000" b="1" baseline="0">
              <a:solidFill>
                <a:srgbClr val="002060"/>
              </a:solidFill>
              <a:latin typeface="Arial" panose="020B0604020202020204" pitchFamily="34" charset="0"/>
              <a:cs typeface="Arial" panose="020B0604020202020204" pitchFamily="34" charset="0"/>
            </a:rPr>
            <a:t> of doubt, </a:t>
          </a:r>
          <a:r>
            <a:rPr lang="en-US" sz="1000" b="1">
              <a:solidFill>
                <a:srgbClr val="002060"/>
              </a:solidFill>
              <a:latin typeface="Arial" panose="020B0604020202020204" pitchFamily="34" charset="0"/>
              <a:cs typeface="Arial" panose="020B0604020202020204" pitchFamily="34" charset="0"/>
            </a:rPr>
            <a:t>insurers may include SST results in their own form of presentation in ORSA reports.</a:t>
          </a:r>
        </a:p>
      </xdr:txBody>
    </xdr:sp>
    <xdr:clientData/>
  </xdr:twoCellAnchor>
  <xdr:twoCellAnchor>
    <xdr:from>
      <xdr:col>5</xdr:col>
      <xdr:colOff>257175</xdr:colOff>
      <xdr:row>20</xdr:row>
      <xdr:rowOff>0</xdr:rowOff>
    </xdr:from>
    <xdr:to>
      <xdr:col>11</xdr:col>
      <xdr:colOff>495301</xdr:colOff>
      <xdr:row>26</xdr:row>
      <xdr:rowOff>76200</xdr:rowOff>
    </xdr:to>
    <xdr:sp macro="" textlink="">
      <xdr:nvSpPr>
        <xdr:cNvPr id="5" name="TextBox 4">
          <a:extLst>
            <a:ext uri="{FF2B5EF4-FFF2-40B4-BE49-F238E27FC236}">
              <a16:creationId xmlns:a16="http://schemas.microsoft.com/office/drawing/2014/main" id="{C3A77A7F-019E-4C66-86D9-33A9B0A90D1A}"/>
            </a:ext>
          </a:extLst>
        </xdr:cNvPr>
        <xdr:cNvSpPr txBox="1"/>
      </xdr:nvSpPr>
      <xdr:spPr>
        <a:xfrm>
          <a:off x="7597775" y="4591050"/>
          <a:ext cx="4184651" cy="1047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rgbClr val="002060"/>
              </a:solidFill>
              <a:latin typeface="Arial" panose="020B0604020202020204" pitchFamily="34" charset="0"/>
              <a:cs typeface="Arial" panose="020B0604020202020204" pitchFamily="34" charset="0"/>
            </a:rPr>
            <a:t>Year 0 refers to the valuation date of the ORSA Report.</a:t>
          </a:r>
        </a:p>
        <a:p>
          <a:endParaRPr lang="en-US" sz="1000" b="1">
            <a:solidFill>
              <a:srgbClr val="002060"/>
            </a:solidFill>
            <a:latin typeface="Arial" panose="020B0604020202020204" pitchFamily="34" charset="0"/>
            <a:cs typeface="Arial" panose="020B0604020202020204" pitchFamily="34" charset="0"/>
          </a:endParaRPr>
        </a:p>
        <a:p>
          <a:r>
            <a:rPr lang="en-US" sz="1000" b="1">
              <a:solidFill>
                <a:srgbClr val="002060"/>
              </a:solidFill>
              <a:latin typeface="Arial" panose="020B0604020202020204" pitchFamily="34" charset="0"/>
              <a:cs typeface="Arial" panose="020B0604020202020204" pitchFamily="34" charset="0"/>
            </a:rPr>
            <a:t>Insurers may include more than 3 years of results, depending on the time-horizon of their business plan. However only results of three years of projection are collected in this template.</a:t>
          </a:r>
        </a:p>
      </xdr:txBody>
    </xdr:sp>
    <xdr:clientData/>
  </xdr:twoCellAnchor>
  <xdr:twoCellAnchor>
    <xdr:from>
      <xdr:col>5</xdr:col>
      <xdr:colOff>127000</xdr:colOff>
      <xdr:row>1</xdr:row>
      <xdr:rowOff>155575</xdr:rowOff>
    </xdr:from>
    <xdr:to>
      <xdr:col>7</xdr:col>
      <xdr:colOff>457200</xdr:colOff>
      <xdr:row>3</xdr:row>
      <xdr:rowOff>53975</xdr:rowOff>
    </xdr:to>
    <xdr:sp macro="[0]!Clear_Data" textlink="">
      <xdr:nvSpPr>
        <xdr:cNvPr id="6" name="GSSTXXX_CW">
          <a:extLst>
            <a:ext uri="{FF2B5EF4-FFF2-40B4-BE49-F238E27FC236}">
              <a16:creationId xmlns:a16="http://schemas.microsoft.com/office/drawing/2014/main" id="{C36B4C16-3464-4187-9C40-6522ED033B46}"/>
            </a:ext>
          </a:extLst>
        </xdr:cNvPr>
        <xdr:cNvSpPr/>
      </xdr:nvSpPr>
      <xdr:spPr>
        <a:xfrm>
          <a:off x="7467600" y="377825"/>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kern="1200">
              <a:latin typeface="Segoe UI" panose="020B0502040204020203" pitchFamily="34" charset="0"/>
              <a:cs typeface="Segoe UI" panose="020B0502040204020203" pitchFamily="34" charset="0"/>
            </a:rPr>
            <a:t>Clear Worksheet</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5</xdr:col>
      <xdr:colOff>255269</xdr:colOff>
      <xdr:row>15</xdr:row>
      <xdr:rowOff>152400</xdr:rowOff>
    </xdr:from>
    <xdr:to>
      <xdr:col>11</xdr:col>
      <xdr:colOff>495300</xdr:colOff>
      <xdr:row>18</xdr:row>
      <xdr:rowOff>560294</xdr:rowOff>
    </xdr:to>
    <xdr:sp macro="" textlink="">
      <xdr:nvSpPr>
        <xdr:cNvPr id="2" name="TextBox 1">
          <a:extLst>
            <a:ext uri="{FF2B5EF4-FFF2-40B4-BE49-F238E27FC236}">
              <a16:creationId xmlns:a16="http://schemas.microsoft.com/office/drawing/2014/main" id="{2ED3AC66-A20B-43FA-875B-C2098F8E8F3E}"/>
            </a:ext>
          </a:extLst>
        </xdr:cNvPr>
        <xdr:cNvSpPr txBox="1"/>
      </xdr:nvSpPr>
      <xdr:spPr>
        <a:xfrm>
          <a:off x="7602219" y="2809875"/>
          <a:ext cx="4180206" cy="16112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baseline="0">
              <a:solidFill>
                <a:srgbClr val="002060"/>
              </a:solidFill>
              <a:latin typeface="Arial" panose="020B0604020202020204" pitchFamily="34" charset="0"/>
              <a:cs typeface="Arial" panose="020B0604020202020204" pitchFamily="34" charset="0"/>
            </a:rPr>
            <a:t>For prescribed scenarios, please indicate in the text box any deviations or remarks from the IA prescribed scenarios. For own scenarios, please select "Own Scenario", and include description in the text box below</a:t>
          </a:r>
          <a:r>
            <a:rPr lang="en-US" sz="1000" b="1" baseline="0">
              <a:solidFill>
                <a:srgbClr val="002060"/>
              </a:solidFill>
              <a:latin typeface="Arial" panose="020B0604020202020204" pitchFamily="34" charset="0"/>
              <a:ea typeface="+mn-ea"/>
              <a:cs typeface="Arial" panose="020B0604020202020204" pitchFamily="34" charset="0"/>
            </a:rPr>
            <a:t>. For GI Prescribed Scenario 2, please also include description of the range of scenarios that were considered when determining on presented scenario. For the presented scenario, please comment on the gross and net loss amount and the likelihood of the scenario</a:t>
          </a:r>
        </a:p>
        <a:p>
          <a:r>
            <a:rPr lang="en-US" sz="1000" b="1" baseline="0">
              <a:solidFill>
                <a:srgbClr val="002060"/>
              </a:solidFill>
              <a:latin typeface="Arial" panose="020B0604020202020204" pitchFamily="34" charset="0"/>
              <a:ea typeface="+mn-ea"/>
              <a:cs typeface="Arial" panose="020B0604020202020204" pitchFamily="34" charset="0"/>
            </a:rPr>
            <a:t>.</a:t>
          </a:r>
        </a:p>
        <a:p>
          <a:endParaRPr lang="en-US" sz="1000" b="1">
            <a:solidFill>
              <a:srgbClr val="002060"/>
            </a:solidFill>
            <a:latin typeface="Arial" panose="020B0604020202020204" pitchFamily="34" charset="0"/>
            <a:cs typeface="Arial" panose="020B0604020202020204" pitchFamily="34" charset="0"/>
          </a:endParaRPr>
        </a:p>
      </xdr:txBody>
    </xdr:sp>
    <xdr:clientData/>
  </xdr:twoCellAnchor>
  <xdr:twoCellAnchor>
    <xdr:from>
      <xdr:col>5</xdr:col>
      <xdr:colOff>257173</xdr:colOff>
      <xdr:row>31</xdr:row>
      <xdr:rowOff>152400</xdr:rowOff>
    </xdr:from>
    <xdr:to>
      <xdr:col>11</xdr:col>
      <xdr:colOff>485774</xdr:colOff>
      <xdr:row>51</xdr:row>
      <xdr:rowOff>1</xdr:rowOff>
    </xdr:to>
    <xdr:sp macro="" textlink="">
      <xdr:nvSpPr>
        <xdr:cNvPr id="3" name="TextBox 2">
          <a:extLst>
            <a:ext uri="{FF2B5EF4-FFF2-40B4-BE49-F238E27FC236}">
              <a16:creationId xmlns:a16="http://schemas.microsoft.com/office/drawing/2014/main" id="{B635CB37-206A-446D-BAB1-ED0D44C6F327}"/>
            </a:ext>
          </a:extLst>
        </xdr:cNvPr>
        <xdr:cNvSpPr txBox="1"/>
      </xdr:nvSpPr>
      <xdr:spPr>
        <a:xfrm>
          <a:off x="7604123" y="6524625"/>
          <a:ext cx="4171951" cy="65246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baseline="0">
              <a:solidFill>
                <a:srgbClr val="002060"/>
              </a:solidFill>
              <a:latin typeface="Arial" panose="020B0604020202020204" pitchFamily="34" charset="0"/>
              <a:ea typeface="+mn-ea"/>
              <a:cs typeface="Arial" panose="020B0604020202020204" pitchFamily="34" charset="0"/>
            </a:rPr>
            <a:t>For LT insurer or composite insurer, please include in "BAU management actions applied" management actions that are embedded in Before Management Action results, e.g. dividend cut.</a:t>
          </a:r>
        </a:p>
        <a:p>
          <a:endParaRPr lang="en-US" sz="1000" b="1" baseline="0">
            <a:solidFill>
              <a:srgbClr val="002060"/>
            </a:solidFill>
            <a:latin typeface="Arial" panose="020B0604020202020204" pitchFamily="34" charset="0"/>
            <a:cs typeface="Arial" panose="020B0604020202020204" pitchFamily="34" charset="0"/>
          </a:endParaRPr>
        </a:p>
        <a:p>
          <a:r>
            <a:rPr lang="en-US" sz="1000" b="1" baseline="0">
              <a:solidFill>
                <a:srgbClr val="002060"/>
              </a:solidFill>
              <a:latin typeface="Arial" panose="020B0604020202020204" pitchFamily="34" charset="0"/>
              <a:ea typeface="+mn-ea"/>
              <a:cs typeface="Arial" panose="020B0604020202020204" pitchFamily="34" charset="0"/>
            </a:rPr>
            <a:t>For other non-BAU management actions that are applied only under stressed scenarios, please list out the top five management actions that bring largest improvement to solvency ratio.</a:t>
          </a:r>
        </a:p>
        <a:p>
          <a:endParaRPr lang="en-US" sz="1000" b="1" baseline="0">
            <a:solidFill>
              <a:srgbClr val="002060"/>
            </a:solidFill>
            <a:latin typeface="Arial" panose="020B0604020202020204" pitchFamily="34" charset="0"/>
            <a:cs typeface="Arial" panose="020B0604020202020204" pitchFamily="34" charset="0"/>
          </a:endParaRPr>
        </a:p>
        <a:p>
          <a:r>
            <a:rPr lang="en-US" sz="1000" b="1" baseline="0">
              <a:solidFill>
                <a:srgbClr val="002060"/>
              </a:solidFill>
              <a:latin typeface="Arial" panose="020B0604020202020204" pitchFamily="34" charset="0"/>
              <a:cs typeface="Arial" panose="020B0604020202020204" pitchFamily="34" charset="0"/>
            </a:rPr>
            <a:t>For "Impact and timeline", please include the impact to solvency ratio or at a more detailed level (e.g. breakdown by PCR and capital resources impact), together with the expected timeline.</a:t>
          </a:r>
        </a:p>
        <a:p>
          <a:endParaRPr lang="en-US" sz="1000" b="1" baseline="0">
            <a:solidFill>
              <a:srgbClr val="002060"/>
            </a:solidFill>
            <a:latin typeface="Arial" panose="020B0604020202020204" pitchFamily="34" charset="0"/>
            <a:cs typeface="Arial" panose="020B0604020202020204" pitchFamily="34" charset="0"/>
          </a:endParaRPr>
        </a:p>
        <a:p>
          <a:r>
            <a:rPr lang="en-US" sz="1000" b="1" baseline="0">
              <a:solidFill>
                <a:srgbClr val="002060"/>
              </a:solidFill>
              <a:latin typeface="Arial" panose="020B0604020202020204" pitchFamily="34" charset="0"/>
              <a:cs typeface="Arial" panose="020B0604020202020204" pitchFamily="34" charset="0"/>
            </a:rPr>
            <a:t>Please also indicate if the planned management action is objective, realistic, achievable, adequate and legal.</a:t>
          </a:r>
        </a:p>
        <a:p>
          <a:endParaRPr lang="en-US" sz="1000" b="1" baseline="0">
            <a:solidFill>
              <a:srgbClr val="002060"/>
            </a:solidFill>
            <a:latin typeface="Arial" panose="020B0604020202020204" pitchFamily="34" charset="0"/>
            <a:cs typeface="Arial" panose="020B0604020202020204" pitchFamily="34" charset="0"/>
          </a:endParaRPr>
        </a:p>
        <a:p>
          <a:r>
            <a:rPr lang="en-US" sz="1000" b="1" baseline="0">
              <a:solidFill>
                <a:srgbClr val="002060"/>
              </a:solidFill>
              <a:latin typeface="Arial" panose="020B0604020202020204" pitchFamily="34" charset="0"/>
              <a:cs typeface="Arial" panose="020B0604020202020204" pitchFamily="34" charset="0"/>
            </a:rPr>
            <a:t>In "Non-BAU management action applied (others)", all remaining management actions that are not captured above can be included.</a:t>
          </a:r>
          <a:endParaRPr lang="en-US" sz="1000" b="1">
            <a:solidFill>
              <a:srgbClr val="002060"/>
            </a:solidFill>
            <a:latin typeface="Arial" panose="020B0604020202020204" pitchFamily="34" charset="0"/>
            <a:cs typeface="Arial" panose="020B0604020202020204" pitchFamily="34" charset="0"/>
          </a:endParaRPr>
        </a:p>
      </xdr:txBody>
    </xdr:sp>
    <xdr:clientData/>
  </xdr:twoCellAnchor>
  <xdr:twoCellAnchor>
    <xdr:from>
      <xdr:col>5</xdr:col>
      <xdr:colOff>257175</xdr:colOff>
      <xdr:row>9</xdr:row>
      <xdr:rowOff>0</xdr:rowOff>
    </xdr:from>
    <xdr:to>
      <xdr:col>11</xdr:col>
      <xdr:colOff>495301</xdr:colOff>
      <xdr:row>14</xdr:row>
      <xdr:rowOff>152400</xdr:rowOff>
    </xdr:to>
    <xdr:sp macro="" textlink="">
      <xdr:nvSpPr>
        <xdr:cNvPr id="4" name="TextBox 3">
          <a:extLst>
            <a:ext uri="{FF2B5EF4-FFF2-40B4-BE49-F238E27FC236}">
              <a16:creationId xmlns:a16="http://schemas.microsoft.com/office/drawing/2014/main" id="{212C0113-7179-4CD7-9F2A-396078095962}"/>
            </a:ext>
          </a:extLst>
        </xdr:cNvPr>
        <xdr:cNvSpPr txBox="1"/>
      </xdr:nvSpPr>
      <xdr:spPr>
        <a:xfrm>
          <a:off x="7597775" y="1685925"/>
          <a:ext cx="4184651" cy="962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rgbClr val="002060"/>
              </a:solidFill>
              <a:latin typeface="Arial" panose="020B0604020202020204" pitchFamily="34" charset="0"/>
              <a:cs typeface="Arial" panose="020B0604020202020204" pitchFamily="34" charset="0"/>
            </a:rPr>
            <a:t>This template aims at collecting results in a standardized format for prescribed scenarios. For the avoidance</a:t>
          </a:r>
          <a:r>
            <a:rPr lang="en-US" sz="1000" b="1" baseline="0">
              <a:solidFill>
                <a:srgbClr val="002060"/>
              </a:solidFill>
              <a:latin typeface="Arial" panose="020B0604020202020204" pitchFamily="34" charset="0"/>
              <a:cs typeface="Arial" panose="020B0604020202020204" pitchFamily="34" charset="0"/>
            </a:rPr>
            <a:t> of doubt, </a:t>
          </a:r>
          <a:r>
            <a:rPr lang="en-US" sz="1000" b="1">
              <a:solidFill>
                <a:srgbClr val="002060"/>
              </a:solidFill>
              <a:latin typeface="Arial" panose="020B0604020202020204" pitchFamily="34" charset="0"/>
              <a:cs typeface="Arial" panose="020B0604020202020204" pitchFamily="34" charset="0"/>
            </a:rPr>
            <a:t>insurers may include SST results in their own form of presentation in ORSA reports.</a:t>
          </a:r>
        </a:p>
      </xdr:txBody>
    </xdr:sp>
    <xdr:clientData/>
  </xdr:twoCellAnchor>
  <xdr:twoCellAnchor>
    <xdr:from>
      <xdr:col>5</xdr:col>
      <xdr:colOff>257175</xdr:colOff>
      <xdr:row>20</xdr:row>
      <xdr:rowOff>0</xdr:rowOff>
    </xdr:from>
    <xdr:to>
      <xdr:col>11</xdr:col>
      <xdr:colOff>495301</xdr:colOff>
      <xdr:row>26</xdr:row>
      <xdr:rowOff>76200</xdr:rowOff>
    </xdr:to>
    <xdr:sp macro="" textlink="">
      <xdr:nvSpPr>
        <xdr:cNvPr id="5" name="TextBox 4">
          <a:extLst>
            <a:ext uri="{FF2B5EF4-FFF2-40B4-BE49-F238E27FC236}">
              <a16:creationId xmlns:a16="http://schemas.microsoft.com/office/drawing/2014/main" id="{35B2023A-4FED-47F1-B63F-121440F08FAD}"/>
            </a:ext>
          </a:extLst>
        </xdr:cNvPr>
        <xdr:cNvSpPr txBox="1"/>
      </xdr:nvSpPr>
      <xdr:spPr>
        <a:xfrm>
          <a:off x="7597775" y="4591050"/>
          <a:ext cx="4184651" cy="1047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rgbClr val="002060"/>
              </a:solidFill>
              <a:latin typeface="Arial" panose="020B0604020202020204" pitchFamily="34" charset="0"/>
              <a:cs typeface="Arial" panose="020B0604020202020204" pitchFamily="34" charset="0"/>
            </a:rPr>
            <a:t>Year 0 refers to the valuation date of the ORSA Report.</a:t>
          </a:r>
        </a:p>
        <a:p>
          <a:endParaRPr lang="en-US" sz="1000" b="1">
            <a:solidFill>
              <a:srgbClr val="002060"/>
            </a:solidFill>
            <a:latin typeface="Arial" panose="020B0604020202020204" pitchFamily="34" charset="0"/>
            <a:cs typeface="Arial" panose="020B0604020202020204" pitchFamily="34" charset="0"/>
          </a:endParaRPr>
        </a:p>
        <a:p>
          <a:r>
            <a:rPr lang="en-US" sz="1000" b="1">
              <a:solidFill>
                <a:srgbClr val="002060"/>
              </a:solidFill>
              <a:latin typeface="Arial" panose="020B0604020202020204" pitchFamily="34" charset="0"/>
              <a:cs typeface="Arial" panose="020B0604020202020204" pitchFamily="34" charset="0"/>
            </a:rPr>
            <a:t>Insurers may include more than 3 years of results, depending on the time-horizon of their business plan. However only results of three years of projection are collected in this template.</a:t>
          </a:r>
        </a:p>
      </xdr:txBody>
    </xdr:sp>
    <xdr:clientData/>
  </xdr:twoCellAnchor>
  <xdr:twoCellAnchor>
    <xdr:from>
      <xdr:col>5</xdr:col>
      <xdr:colOff>127000</xdr:colOff>
      <xdr:row>1</xdr:row>
      <xdr:rowOff>155575</xdr:rowOff>
    </xdr:from>
    <xdr:to>
      <xdr:col>7</xdr:col>
      <xdr:colOff>457200</xdr:colOff>
      <xdr:row>3</xdr:row>
      <xdr:rowOff>53975</xdr:rowOff>
    </xdr:to>
    <xdr:sp macro="[0]!Clear_Data" textlink="">
      <xdr:nvSpPr>
        <xdr:cNvPr id="6" name="GSSTXXX_CW">
          <a:extLst>
            <a:ext uri="{FF2B5EF4-FFF2-40B4-BE49-F238E27FC236}">
              <a16:creationId xmlns:a16="http://schemas.microsoft.com/office/drawing/2014/main" id="{A0CCE11B-0123-403A-A154-3181AEB234DD}"/>
            </a:ext>
          </a:extLst>
        </xdr:cNvPr>
        <xdr:cNvSpPr/>
      </xdr:nvSpPr>
      <xdr:spPr>
        <a:xfrm>
          <a:off x="7467600" y="377825"/>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kern="1200">
              <a:latin typeface="Segoe UI" panose="020B0502040204020203" pitchFamily="34" charset="0"/>
              <a:cs typeface="Segoe UI" panose="020B0502040204020203" pitchFamily="34" charset="0"/>
            </a:rPr>
            <a:t>Clear Worksheet</a:t>
          </a: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5</xdr:col>
      <xdr:colOff>255269</xdr:colOff>
      <xdr:row>15</xdr:row>
      <xdr:rowOff>152400</xdr:rowOff>
    </xdr:from>
    <xdr:to>
      <xdr:col>11</xdr:col>
      <xdr:colOff>495300</xdr:colOff>
      <xdr:row>18</xdr:row>
      <xdr:rowOff>560294</xdr:rowOff>
    </xdr:to>
    <xdr:sp macro="" textlink="">
      <xdr:nvSpPr>
        <xdr:cNvPr id="2" name="TextBox 1">
          <a:extLst>
            <a:ext uri="{FF2B5EF4-FFF2-40B4-BE49-F238E27FC236}">
              <a16:creationId xmlns:a16="http://schemas.microsoft.com/office/drawing/2014/main" id="{A57D7D22-1B55-40BD-B7CC-C2022A236536}"/>
            </a:ext>
          </a:extLst>
        </xdr:cNvPr>
        <xdr:cNvSpPr txBox="1"/>
      </xdr:nvSpPr>
      <xdr:spPr>
        <a:xfrm>
          <a:off x="7602219" y="2809875"/>
          <a:ext cx="4180206" cy="16112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baseline="0">
              <a:solidFill>
                <a:srgbClr val="002060"/>
              </a:solidFill>
              <a:latin typeface="Arial" panose="020B0604020202020204" pitchFamily="34" charset="0"/>
              <a:cs typeface="Arial" panose="020B0604020202020204" pitchFamily="34" charset="0"/>
            </a:rPr>
            <a:t>For prescribed scenarios, please indicate in the text box any deviations or remarks from the IA prescribed scenarios. For own scenarios, please select "Own Scenario", and include description in the text box below</a:t>
          </a:r>
          <a:r>
            <a:rPr lang="en-US" sz="1000" b="1" baseline="0">
              <a:solidFill>
                <a:srgbClr val="002060"/>
              </a:solidFill>
              <a:latin typeface="Arial" panose="020B0604020202020204" pitchFamily="34" charset="0"/>
              <a:ea typeface="+mn-ea"/>
              <a:cs typeface="Arial" panose="020B0604020202020204" pitchFamily="34" charset="0"/>
            </a:rPr>
            <a:t>. For GI Prescribed Scenario 2, please also include description of the range of scenarios that were considered when determining on presented scenario. For the presented scenario, please comment on the gross and net loss amount and the likelihood of the scenario</a:t>
          </a:r>
        </a:p>
        <a:p>
          <a:r>
            <a:rPr lang="en-US" sz="1000" b="1" baseline="0">
              <a:solidFill>
                <a:srgbClr val="002060"/>
              </a:solidFill>
              <a:latin typeface="Arial" panose="020B0604020202020204" pitchFamily="34" charset="0"/>
              <a:ea typeface="+mn-ea"/>
              <a:cs typeface="Arial" panose="020B0604020202020204" pitchFamily="34" charset="0"/>
            </a:rPr>
            <a:t>.</a:t>
          </a:r>
        </a:p>
        <a:p>
          <a:endParaRPr lang="en-US" sz="1000" b="1">
            <a:solidFill>
              <a:srgbClr val="002060"/>
            </a:solidFill>
            <a:latin typeface="Arial" panose="020B0604020202020204" pitchFamily="34" charset="0"/>
            <a:cs typeface="Arial" panose="020B0604020202020204" pitchFamily="34" charset="0"/>
          </a:endParaRPr>
        </a:p>
      </xdr:txBody>
    </xdr:sp>
    <xdr:clientData/>
  </xdr:twoCellAnchor>
  <xdr:twoCellAnchor>
    <xdr:from>
      <xdr:col>5</xdr:col>
      <xdr:colOff>257173</xdr:colOff>
      <xdr:row>31</xdr:row>
      <xdr:rowOff>152400</xdr:rowOff>
    </xdr:from>
    <xdr:to>
      <xdr:col>11</xdr:col>
      <xdr:colOff>485774</xdr:colOff>
      <xdr:row>51</xdr:row>
      <xdr:rowOff>1</xdr:rowOff>
    </xdr:to>
    <xdr:sp macro="" textlink="">
      <xdr:nvSpPr>
        <xdr:cNvPr id="3" name="TextBox 2">
          <a:extLst>
            <a:ext uri="{FF2B5EF4-FFF2-40B4-BE49-F238E27FC236}">
              <a16:creationId xmlns:a16="http://schemas.microsoft.com/office/drawing/2014/main" id="{5C7C7286-FA67-4A39-B1F1-657BF4EEBD50}"/>
            </a:ext>
          </a:extLst>
        </xdr:cNvPr>
        <xdr:cNvSpPr txBox="1"/>
      </xdr:nvSpPr>
      <xdr:spPr>
        <a:xfrm>
          <a:off x="7604123" y="6524625"/>
          <a:ext cx="4171951" cy="65246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baseline="0">
              <a:solidFill>
                <a:srgbClr val="002060"/>
              </a:solidFill>
              <a:latin typeface="Arial" panose="020B0604020202020204" pitchFamily="34" charset="0"/>
              <a:ea typeface="+mn-ea"/>
              <a:cs typeface="Arial" panose="020B0604020202020204" pitchFamily="34" charset="0"/>
            </a:rPr>
            <a:t>For LT insurer or composite insurer, please include in "BAU management actions applied" management actions that are embedded in Before Management Action results, e.g. dividend cut.</a:t>
          </a:r>
        </a:p>
        <a:p>
          <a:endParaRPr lang="en-US" sz="1000" b="1" baseline="0">
            <a:solidFill>
              <a:srgbClr val="002060"/>
            </a:solidFill>
            <a:latin typeface="Arial" panose="020B0604020202020204" pitchFamily="34" charset="0"/>
            <a:cs typeface="Arial" panose="020B0604020202020204" pitchFamily="34" charset="0"/>
          </a:endParaRPr>
        </a:p>
        <a:p>
          <a:r>
            <a:rPr lang="en-US" sz="1000" b="1" baseline="0">
              <a:solidFill>
                <a:srgbClr val="002060"/>
              </a:solidFill>
              <a:latin typeface="Arial" panose="020B0604020202020204" pitchFamily="34" charset="0"/>
              <a:ea typeface="+mn-ea"/>
              <a:cs typeface="Arial" panose="020B0604020202020204" pitchFamily="34" charset="0"/>
            </a:rPr>
            <a:t>For other non-BAU management actions that are applied only under stressed scenarios, please list out the top five management actions that bring largest improvement to solvency ratio.</a:t>
          </a:r>
        </a:p>
        <a:p>
          <a:endParaRPr lang="en-US" sz="1000" b="1" baseline="0">
            <a:solidFill>
              <a:srgbClr val="002060"/>
            </a:solidFill>
            <a:latin typeface="Arial" panose="020B0604020202020204" pitchFamily="34" charset="0"/>
            <a:cs typeface="Arial" panose="020B0604020202020204" pitchFamily="34" charset="0"/>
          </a:endParaRPr>
        </a:p>
        <a:p>
          <a:r>
            <a:rPr lang="en-US" sz="1000" b="1" baseline="0">
              <a:solidFill>
                <a:srgbClr val="002060"/>
              </a:solidFill>
              <a:latin typeface="Arial" panose="020B0604020202020204" pitchFamily="34" charset="0"/>
              <a:cs typeface="Arial" panose="020B0604020202020204" pitchFamily="34" charset="0"/>
            </a:rPr>
            <a:t>For "Impact and timeline", please include the impact to solvency ratio or at a more detailed level (e.g. breakdown by PCR and capital resources impact), together with the expected timeline.</a:t>
          </a:r>
        </a:p>
        <a:p>
          <a:endParaRPr lang="en-US" sz="1000" b="1" baseline="0">
            <a:solidFill>
              <a:srgbClr val="002060"/>
            </a:solidFill>
            <a:latin typeface="Arial" panose="020B0604020202020204" pitchFamily="34" charset="0"/>
            <a:cs typeface="Arial" panose="020B0604020202020204" pitchFamily="34" charset="0"/>
          </a:endParaRPr>
        </a:p>
        <a:p>
          <a:r>
            <a:rPr lang="en-US" sz="1000" b="1" baseline="0">
              <a:solidFill>
                <a:srgbClr val="002060"/>
              </a:solidFill>
              <a:latin typeface="Arial" panose="020B0604020202020204" pitchFamily="34" charset="0"/>
              <a:cs typeface="Arial" panose="020B0604020202020204" pitchFamily="34" charset="0"/>
            </a:rPr>
            <a:t>Please also indicate if the planned management action is objective, realistic, achievable, adequate and legal.</a:t>
          </a:r>
        </a:p>
        <a:p>
          <a:endParaRPr lang="en-US" sz="1000" b="1" baseline="0">
            <a:solidFill>
              <a:srgbClr val="002060"/>
            </a:solidFill>
            <a:latin typeface="Arial" panose="020B0604020202020204" pitchFamily="34" charset="0"/>
            <a:cs typeface="Arial" panose="020B0604020202020204" pitchFamily="34" charset="0"/>
          </a:endParaRPr>
        </a:p>
        <a:p>
          <a:r>
            <a:rPr lang="en-US" sz="1000" b="1" baseline="0">
              <a:solidFill>
                <a:srgbClr val="002060"/>
              </a:solidFill>
              <a:latin typeface="Arial" panose="020B0604020202020204" pitchFamily="34" charset="0"/>
              <a:cs typeface="Arial" panose="020B0604020202020204" pitchFamily="34" charset="0"/>
            </a:rPr>
            <a:t>In "Non-BAU management action applied (others)", all remaining management actions that are not captured above can be included.</a:t>
          </a:r>
          <a:endParaRPr lang="en-US" sz="1000" b="1">
            <a:solidFill>
              <a:srgbClr val="002060"/>
            </a:solidFill>
            <a:latin typeface="Arial" panose="020B0604020202020204" pitchFamily="34" charset="0"/>
            <a:cs typeface="Arial" panose="020B0604020202020204" pitchFamily="34" charset="0"/>
          </a:endParaRPr>
        </a:p>
      </xdr:txBody>
    </xdr:sp>
    <xdr:clientData/>
  </xdr:twoCellAnchor>
  <xdr:twoCellAnchor>
    <xdr:from>
      <xdr:col>5</xdr:col>
      <xdr:colOff>257175</xdr:colOff>
      <xdr:row>9</xdr:row>
      <xdr:rowOff>0</xdr:rowOff>
    </xdr:from>
    <xdr:to>
      <xdr:col>11</xdr:col>
      <xdr:colOff>495301</xdr:colOff>
      <xdr:row>14</xdr:row>
      <xdr:rowOff>152400</xdr:rowOff>
    </xdr:to>
    <xdr:sp macro="" textlink="">
      <xdr:nvSpPr>
        <xdr:cNvPr id="4" name="TextBox 3">
          <a:extLst>
            <a:ext uri="{FF2B5EF4-FFF2-40B4-BE49-F238E27FC236}">
              <a16:creationId xmlns:a16="http://schemas.microsoft.com/office/drawing/2014/main" id="{6AAB61BB-599C-48D7-8935-BB946D75360D}"/>
            </a:ext>
          </a:extLst>
        </xdr:cNvPr>
        <xdr:cNvSpPr txBox="1"/>
      </xdr:nvSpPr>
      <xdr:spPr>
        <a:xfrm>
          <a:off x="7597775" y="1685925"/>
          <a:ext cx="4184651" cy="962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rgbClr val="002060"/>
              </a:solidFill>
              <a:latin typeface="Arial" panose="020B0604020202020204" pitchFamily="34" charset="0"/>
              <a:cs typeface="Arial" panose="020B0604020202020204" pitchFamily="34" charset="0"/>
            </a:rPr>
            <a:t>This template aims at collecting results in a standardized format for prescribed scenarios. For the avoidance</a:t>
          </a:r>
          <a:r>
            <a:rPr lang="en-US" sz="1000" b="1" baseline="0">
              <a:solidFill>
                <a:srgbClr val="002060"/>
              </a:solidFill>
              <a:latin typeface="Arial" panose="020B0604020202020204" pitchFamily="34" charset="0"/>
              <a:cs typeface="Arial" panose="020B0604020202020204" pitchFamily="34" charset="0"/>
            </a:rPr>
            <a:t> of doubt, </a:t>
          </a:r>
          <a:r>
            <a:rPr lang="en-US" sz="1000" b="1">
              <a:solidFill>
                <a:srgbClr val="002060"/>
              </a:solidFill>
              <a:latin typeface="Arial" panose="020B0604020202020204" pitchFamily="34" charset="0"/>
              <a:cs typeface="Arial" panose="020B0604020202020204" pitchFamily="34" charset="0"/>
            </a:rPr>
            <a:t>insurers may include SST results in their own form of presentation in ORSA reports.</a:t>
          </a:r>
        </a:p>
      </xdr:txBody>
    </xdr:sp>
    <xdr:clientData/>
  </xdr:twoCellAnchor>
  <xdr:twoCellAnchor>
    <xdr:from>
      <xdr:col>5</xdr:col>
      <xdr:colOff>257175</xdr:colOff>
      <xdr:row>20</xdr:row>
      <xdr:rowOff>0</xdr:rowOff>
    </xdr:from>
    <xdr:to>
      <xdr:col>11</xdr:col>
      <xdr:colOff>495301</xdr:colOff>
      <xdr:row>26</xdr:row>
      <xdr:rowOff>76200</xdr:rowOff>
    </xdr:to>
    <xdr:sp macro="" textlink="">
      <xdr:nvSpPr>
        <xdr:cNvPr id="5" name="TextBox 4">
          <a:extLst>
            <a:ext uri="{FF2B5EF4-FFF2-40B4-BE49-F238E27FC236}">
              <a16:creationId xmlns:a16="http://schemas.microsoft.com/office/drawing/2014/main" id="{D39E36FE-C3D5-4D21-A310-D53575CBADB2}"/>
            </a:ext>
          </a:extLst>
        </xdr:cNvPr>
        <xdr:cNvSpPr txBox="1"/>
      </xdr:nvSpPr>
      <xdr:spPr>
        <a:xfrm>
          <a:off x="7597775" y="4591050"/>
          <a:ext cx="4184651" cy="1047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rgbClr val="002060"/>
              </a:solidFill>
              <a:latin typeface="Arial" panose="020B0604020202020204" pitchFamily="34" charset="0"/>
              <a:cs typeface="Arial" panose="020B0604020202020204" pitchFamily="34" charset="0"/>
            </a:rPr>
            <a:t>Year 0 refers to the valuation date of the ORSA Report.</a:t>
          </a:r>
        </a:p>
        <a:p>
          <a:endParaRPr lang="en-US" sz="1000" b="1">
            <a:solidFill>
              <a:srgbClr val="002060"/>
            </a:solidFill>
            <a:latin typeface="Arial" panose="020B0604020202020204" pitchFamily="34" charset="0"/>
            <a:cs typeface="Arial" panose="020B0604020202020204" pitchFamily="34" charset="0"/>
          </a:endParaRPr>
        </a:p>
        <a:p>
          <a:r>
            <a:rPr lang="en-US" sz="1000" b="1">
              <a:solidFill>
                <a:srgbClr val="002060"/>
              </a:solidFill>
              <a:latin typeface="Arial" panose="020B0604020202020204" pitchFamily="34" charset="0"/>
              <a:cs typeface="Arial" panose="020B0604020202020204" pitchFamily="34" charset="0"/>
            </a:rPr>
            <a:t>Insurers may include more than 3 years of results, depending on the time-horizon of their business plan. However only results of three years of projection are collected in this template.</a:t>
          </a:r>
        </a:p>
      </xdr:txBody>
    </xdr:sp>
    <xdr:clientData/>
  </xdr:twoCellAnchor>
  <xdr:twoCellAnchor>
    <xdr:from>
      <xdr:col>5</xdr:col>
      <xdr:colOff>127000</xdr:colOff>
      <xdr:row>1</xdr:row>
      <xdr:rowOff>155575</xdr:rowOff>
    </xdr:from>
    <xdr:to>
      <xdr:col>7</xdr:col>
      <xdr:colOff>457200</xdr:colOff>
      <xdr:row>3</xdr:row>
      <xdr:rowOff>53975</xdr:rowOff>
    </xdr:to>
    <xdr:sp macro="[0]!Clear_Data" textlink="">
      <xdr:nvSpPr>
        <xdr:cNvPr id="6" name="GSSTXXX_CW">
          <a:extLst>
            <a:ext uri="{FF2B5EF4-FFF2-40B4-BE49-F238E27FC236}">
              <a16:creationId xmlns:a16="http://schemas.microsoft.com/office/drawing/2014/main" id="{A03DEA11-75FA-4659-AEEA-5161CF1927AA}"/>
            </a:ext>
          </a:extLst>
        </xdr:cNvPr>
        <xdr:cNvSpPr/>
      </xdr:nvSpPr>
      <xdr:spPr>
        <a:xfrm>
          <a:off x="7467600" y="377825"/>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kern="1200">
              <a:latin typeface="Segoe UI" panose="020B0502040204020203" pitchFamily="34" charset="0"/>
              <a:cs typeface="Segoe UI" panose="020B0502040204020203" pitchFamily="34" charset="0"/>
            </a:rPr>
            <a:t>Clear Worksheet</a:t>
          </a:r>
        </a:p>
      </xdr:txBody>
    </xdr:sp>
    <xdr:clientData/>
  </xdr:twoCellAnchor>
</xdr:wsDr>
</file>

<file path=xl/drawings/drawing46.xml><?xml version="1.0" encoding="utf-8"?>
<xdr:wsDr xmlns:xdr="http://schemas.openxmlformats.org/drawingml/2006/spreadsheetDrawing" xmlns:a="http://schemas.openxmlformats.org/drawingml/2006/main">
  <xdr:twoCellAnchor>
    <xdr:from>
      <xdr:col>5</xdr:col>
      <xdr:colOff>255269</xdr:colOff>
      <xdr:row>15</xdr:row>
      <xdr:rowOff>152400</xdr:rowOff>
    </xdr:from>
    <xdr:to>
      <xdr:col>11</xdr:col>
      <xdr:colOff>495300</xdr:colOff>
      <xdr:row>18</xdr:row>
      <xdr:rowOff>560294</xdr:rowOff>
    </xdr:to>
    <xdr:sp macro="" textlink="">
      <xdr:nvSpPr>
        <xdr:cNvPr id="2" name="TextBox 1">
          <a:extLst>
            <a:ext uri="{FF2B5EF4-FFF2-40B4-BE49-F238E27FC236}">
              <a16:creationId xmlns:a16="http://schemas.microsoft.com/office/drawing/2014/main" id="{A4856AB9-1101-4EF2-B511-A025A76794C4}"/>
            </a:ext>
          </a:extLst>
        </xdr:cNvPr>
        <xdr:cNvSpPr txBox="1"/>
      </xdr:nvSpPr>
      <xdr:spPr>
        <a:xfrm>
          <a:off x="7602219" y="2809875"/>
          <a:ext cx="4180206" cy="16112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baseline="0">
              <a:solidFill>
                <a:srgbClr val="002060"/>
              </a:solidFill>
              <a:latin typeface="Arial" panose="020B0604020202020204" pitchFamily="34" charset="0"/>
              <a:cs typeface="Arial" panose="020B0604020202020204" pitchFamily="34" charset="0"/>
            </a:rPr>
            <a:t>For prescribed scenarios, please indicate in the text box any deviations or remarks from the IA prescribed scenarios. For own scenarios, please select "Own Scenario", and include description in the text box below</a:t>
          </a:r>
          <a:r>
            <a:rPr lang="en-US" sz="1000" b="1" baseline="0">
              <a:solidFill>
                <a:srgbClr val="002060"/>
              </a:solidFill>
              <a:latin typeface="Arial" panose="020B0604020202020204" pitchFamily="34" charset="0"/>
              <a:ea typeface="+mn-ea"/>
              <a:cs typeface="Arial" panose="020B0604020202020204" pitchFamily="34" charset="0"/>
            </a:rPr>
            <a:t>. For GI Prescribed Scenario 2, please also include description of the range of scenarios that were considered when determining on presented scenario. For the presented scenario, please comment on the gross and net loss amount and the likelihood of the scenario</a:t>
          </a:r>
        </a:p>
        <a:p>
          <a:r>
            <a:rPr lang="en-US" sz="1000" b="1" baseline="0">
              <a:solidFill>
                <a:srgbClr val="002060"/>
              </a:solidFill>
              <a:latin typeface="Arial" panose="020B0604020202020204" pitchFamily="34" charset="0"/>
              <a:ea typeface="+mn-ea"/>
              <a:cs typeface="Arial" panose="020B0604020202020204" pitchFamily="34" charset="0"/>
            </a:rPr>
            <a:t>.</a:t>
          </a:r>
        </a:p>
        <a:p>
          <a:endParaRPr lang="en-US" sz="1000" b="1">
            <a:solidFill>
              <a:srgbClr val="002060"/>
            </a:solidFill>
            <a:latin typeface="Arial" panose="020B0604020202020204" pitchFamily="34" charset="0"/>
            <a:cs typeface="Arial" panose="020B0604020202020204" pitchFamily="34" charset="0"/>
          </a:endParaRPr>
        </a:p>
      </xdr:txBody>
    </xdr:sp>
    <xdr:clientData/>
  </xdr:twoCellAnchor>
  <xdr:twoCellAnchor>
    <xdr:from>
      <xdr:col>5</xdr:col>
      <xdr:colOff>257173</xdr:colOff>
      <xdr:row>31</xdr:row>
      <xdr:rowOff>152400</xdr:rowOff>
    </xdr:from>
    <xdr:to>
      <xdr:col>11</xdr:col>
      <xdr:colOff>485774</xdr:colOff>
      <xdr:row>51</xdr:row>
      <xdr:rowOff>1</xdr:rowOff>
    </xdr:to>
    <xdr:sp macro="" textlink="">
      <xdr:nvSpPr>
        <xdr:cNvPr id="3" name="TextBox 2">
          <a:extLst>
            <a:ext uri="{FF2B5EF4-FFF2-40B4-BE49-F238E27FC236}">
              <a16:creationId xmlns:a16="http://schemas.microsoft.com/office/drawing/2014/main" id="{D981C71C-F377-435C-983F-CB15C83D6B53}"/>
            </a:ext>
          </a:extLst>
        </xdr:cNvPr>
        <xdr:cNvSpPr txBox="1"/>
      </xdr:nvSpPr>
      <xdr:spPr>
        <a:xfrm>
          <a:off x="7604123" y="6524625"/>
          <a:ext cx="4171951" cy="65817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baseline="0">
              <a:solidFill>
                <a:srgbClr val="002060"/>
              </a:solidFill>
              <a:latin typeface="Arial" panose="020B0604020202020204" pitchFamily="34" charset="0"/>
              <a:ea typeface="+mn-ea"/>
              <a:cs typeface="Arial" panose="020B0604020202020204" pitchFamily="34" charset="0"/>
            </a:rPr>
            <a:t>For LT insurer or composite insurer, please include in "BAU management actions applied" management actions that are embedded in Before Management Action results, e.g. dividend cut.</a:t>
          </a:r>
        </a:p>
        <a:p>
          <a:endParaRPr lang="en-US" sz="1000" b="1" baseline="0">
            <a:solidFill>
              <a:srgbClr val="002060"/>
            </a:solidFill>
            <a:latin typeface="Arial" panose="020B0604020202020204" pitchFamily="34" charset="0"/>
            <a:cs typeface="Arial" panose="020B0604020202020204" pitchFamily="34" charset="0"/>
          </a:endParaRPr>
        </a:p>
        <a:p>
          <a:r>
            <a:rPr lang="en-US" sz="1000" b="1" baseline="0">
              <a:solidFill>
                <a:srgbClr val="002060"/>
              </a:solidFill>
              <a:latin typeface="Arial" panose="020B0604020202020204" pitchFamily="34" charset="0"/>
              <a:ea typeface="+mn-ea"/>
              <a:cs typeface="Arial" panose="020B0604020202020204" pitchFamily="34" charset="0"/>
            </a:rPr>
            <a:t>For other non-BAU management actions that are applied only under stressed scenarios, please list out the top five management actions that bring largest improvement to solvency ratio.</a:t>
          </a:r>
        </a:p>
        <a:p>
          <a:endParaRPr lang="en-US" sz="1000" b="1" baseline="0">
            <a:solidFill>
              <a:srgbClr val="002060"/>
            </a:solidFill>
            <a:latin typeface="Arial" panose="020B0604020202020204" pitchFamily="34" charset="0"/>
            <a:cs typeface="Arial" panose="020B0604020202020204" pitchFamily="34" charset="0"/>
          </a:endParaRPr>
        </a:p>
        <a:p>
          <a:r>
            <a:rPr lang="en-US" sz="1000" b="1" baseline="0">
              <a:solidFill>
                <a:srgbClr val="002060"/>
              </a:solidFill>
              <a:latin typeface="Arial" panose="020B0604020202020204" pitchFamily="34" charset="0"/>
              <a:cs typeface="Arial" panose="020B0604020202020204" pitchFamily="34" charset="0"/>
            </a:rPr>
            <a:t>For "Impact and timeline", please include the impact to solvency ratio or at a more detailed level (e.g. breakdown by PCR and capital resources impact), together with the expected timeline.</a:t>
          </a:r>
        </a:p>
        <a:p>
          <a:endParaRPr lang="en-US" sz="1000" b="1" baseline="0">
            <a:solidFill>
              <a:srgbClr val="002060"/>
            </a:solidFill>
            <a:latin typeface="Arial" panose="020B0604020202020204" pitchFamily="34" charset="0"/>
            <a:cs typeface="Arial" panose="020B0604020202020204" pitchFamily="34" charset="0"/>
          </a:endParaRPr>
        </a:p>
        <a:p>
          <a:r>
            <a:rPr lang="en-US" sz="1000" b="1" baseline="0">
              <a:solidFill>
                <a:srgbClr val="002060"/>
              </a:solidFill>
              <a:latin typeface="Arial" panose="020B0604020202020204" pitchFamily="34" charset="0"/>
              <a:cs typeface="Arial" panose="020B0604020202020204" pitchFamily="34" charset="0"/>
            </a:rPr>
            <a:t>Please also indicate if the planned management action is objective, realistic, achievable, adequate and legal.</a:t>
          </a:r>
        </a:p>
        <a:p>
          <a:endParaRPr lang="en-US" sz="1000" b="1" baseline="0">
            <a:solidFill>
              <a:srgbClr val="002060"/>
            </a:solidFill>
            <a:latin typeface="Arial" panose="020B0604020202020204" pitchFamily="34" charset="0"/>
            <a:cs typeface="Arial" panose="020B0604020202020204" pitchFamily="34" charset="0"/>
          </a:endParaRPr>
        </a:p>
        <a:p>
          <a:r>
            <a:rPr lang="en-US" sz="1000" b="1" baseline="0">
              <a:solidFill>
                <a:srgbClr val="002060"/>
              </a:solidFill>
              <a:latin typeface="Arial" panose="020B0604020202020204" pitchFamily="34" charset="0"/>
              <a:cs typeface="Arial" panose="020B0604020202020204" pitchFamily="34" charset="0"/>
            </a:rPr>
            <a:t>In "Non-BAU management action applied (others)", all remaining management actions that are not captured above can be included.</a:t>
          </a:r>
          <a:endParaRPr lang="en-US" sz="1000" b="1">
            <a:solidFill>
              <a:srgbClr val="002060"/>
            </a:solidFill>
            <a:latin typeface="Arial" panose="020B0604020202020204" pitchFamily="34" charset="0"/>
            <a:cs typeface="Arial" panose="020B0604020202020204" pitchFamily="34" charset="0"/>
          </a:endParaRPr>
        </a:p>
      </xdr:txBody>
    </xdr:sp>
    <xdr:clientData/>
  </xdr:twoCellAnchor>
  <xdr:twoCellAnchor>
    <xdr:from>
      <xdr:col>5</xdr:col>
      <xdr:colOff>257175</xdr:colOff>
      <xdr:row>9</xdr:row>
      <xdr:rowOff>0</xdr:rowOff>
    </xdr:from>
    <xdr:to>
      <xdr:col>11</xdr:col>
      <xdr:colOff>495301</xdr:colOff>
      <xdr:row>14</xdr:row>
      <xdr:rowOff>152400</xdr:rowOff>
    </xdr:to>
    <xdr:sp macro="" textlink="">
      <xdr:nvSpPr>
        <xdr:cNvPr id="4" name="TextBox 3">
          <a:extLst>
            <a:ext uri="{FF2B5EF4-FFF2-40B4-BE49-F238E27FC236}">
              <a16:creationId xmlns:a16="http://schemas.microsoft.com/office/drawing/2014/main" id="{47B9DF04-1ECC-4B3E-BC3F-80CF987B2C1B}"/>
            </a:ext>
          </a:extLst>
        </xdr:cNvPr>
        <xdr:cNvSpPr txBox="1"/>
      </xdr:nvSpPr>
      <xdr:spPr>
        <a:xfrm>
          <a:off x="7597775" y="1685925"/>
          <a:ext cx="4184651" cy="962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rgbClr val="002060"/>
              </a:solidFill>
              <a:latin typeface="Arial" panose="020B0604020202020204" pitchFamily="34" charset="0"/>
              <a:cs typeface="Arial" panose="020B0604020202020204" pitchFamily="34" charset="0"/>
            </a:rPr>
            <a:t>This template aims at collecting results in a standardized format for prescribed scenarios. For the avoidance</a:t>
          </a:r>
          <a:r>
            <a:rPr lang="en-US" sz="1000" b="1" baseline="0">
              <a:solidFill>
                <a:srgbClr val="002060"/>
              </a:solidFill>
              <a:latin typeface="Arial" panose="020B0604020202020204" pitchFamily="34" charset="0"/>
              <a:cs typeface="Arial" panose="020B0604020202020204" pitchFamily="34" charset="0"/>
            </a:rPr>
            <a:t> of doubt, </a:t>
          </a:r>
          <a:r>
            <a:rPr lang="en-US" sz="1000" b="1">
              <a:solidFill>
                <a:srgbClr val="002060"/>
              </a:solidFill>
              <a:latin typeface="Arial" panose="020B0604020202020204" pitchFamily="34" charset="0"/>
              <a:cs typeface="Arial" panose="020B0604020202020204" pitchFamily="34" charset="0"/>
            </a:rPr>
            <a:t>insurers may include SST results in their own form of presentation in ORSA reports.</a:t>
          </a:r>
        </a:p>
      </xdr:txBody>
    </xdr:sp>
    <xdr:clientData/>
  </xdr:twoCellAnchor>
  <xdr:twoCellAnchor>
    <xdr:from>
      <xdr:col>5</xdr:col>
      <xdr:colOff>257175</xdr:colOff>
      <xdr:row>20</xdr:row>
      <xdr:rowOff>0</xdr:rowOff>
    </xdr:from>
    <xdr:to>
      <xdr:col>11</xdr:col>
      <xdr:colOff>495301</xdr:colOff>
      <xdr:row>26</xdr:row>
      <xdr:rowOff>76200</xdr:rowOff>
    </xdr:to>
    <xdr:sp macro="" textlink="">
      <xdr:nvSpPr>
        <xdr:cNvPr id="5" name="TextBox 4">
          <a:extLst>
            <a:ext uri="{FF2B5EF4-FFF2-40B4-BE49-F238E27FC236}">
              <a16:creationId xmlns:a16="http://schemas.microsoft.com/office/drawing/2014/main" id="{30947305-0A0C-4F6A-AB7C-86750ADE85FC}"/>
            </a:ext>
          </a:extLst>
        </xdr:cNvPr>
        <xdr:cNvSpPr txBox="1"/>
      </xdr:nvSpPr>
      <xdr:spPr>
        <a:xfrm>
          <a:off x="7597775" y="4591050"/>
          <a:ext cx="4184651" cy="1047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rgbClr val="002060"/>
              </a:solidFill>
              <a:latin typeface="Arial" panose="020B0604020202020204" pitchFamily="34" charset="0"/>
              <a:cs typeface="Arial" panose="020B0604020202020204" pitchFamily="34" charset="0"/>
            </a:rPr>
            <a:t>Year 0 refers to the valuation date of the ORSA Report.</a:t>
          </a:r>
        </a:p>
        <a:p>
          <a:endParaRPr lang="en-US" sz="1000" b="1">
            <a:solidFill>
              <a:srgbClr val="002060"/>
            </a:solidFill>
            <a:latin typeface="Arial" panose="020B0604020202020204" pitchFamily="34" charset="0"/>
            <a:cs typeface="Arial" panose="020B0604020202020204" pitchFamily="34" charset="0"/>
          </a:endParaRPr>
        </a:p>
        <a:p>
          <a:r>
            <a:rPr lang="en-US" sz="1000" b="1">
              <a:solidFill>
                <a:srgbClr val="002060"/>
              </a:solidFill>
              <a:latin typeface="Arial" panose="020B0604020202020204" pitchFamily="34" charset="0"/>
              <a:cs typeface="Arial" panose="020B0604020202020204" pitchFamily="34" charset="0"/>
            </a:rPr>
            <a:t>Insurers may include more than 3 years of results, depending on the time-horizon of their business plan. However only results of three years of projection are collected in this template.</a:t>
          </a:r>
        </a:p>
      </xdr:txBody>
    </xdr:sp>
    <xdr:clientData/>
  </xdr:twoCellAnchor>
  <xdr:twoCellAnchor editAs="oneCell">
    <xdr:from>
      <xdr:col>5</xdr:col>
      <xdr:colOff>136525</xdr:colOff>
      <xdr:row>1</xdr:row>
      <xdr:rowOff>152400</xdr:rowOff>
    </xdr:from>
    <xdr:to>
      <xdr:col>7</xdr:col>
      <xdr:colOff>473075</xdr:colOff>
      <xdr:row>3</xdr:row>
      <xdr:rowOff>47625</xdr:rowOff>
    </xdr:to>
    <xdr:sp macro="Clear_Data" textlink="">
      <xdr:nvSpPr>
        <xdr:cNvPr id="6" name="GSSTXXX_CW">
          <a:extLst>
            <a:ext uri="{FF2B5EF4-FFF2-40B4-BE49-F238E27FC236}">
              <a16:creationId xmlns:a16="http://schemas.microsoft.com/office/drawing/2014/main" id="{6700155F-8044-4E30-B5DB-870C10F3DEA1}"/>
            </a:ext>
          </a:extLst>
        </xdr:cNvPr>
        <xdr:cNvSpPr/>
      </xdr:nvSpPr>
      <xdr:spPr>
        <a:xfrm>
          <a:off x="7483475" y="371475"/>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47.xml><?xml version="1.0" encoding="utf-8"?>
<xdr:wsDr xmlns:xdr="http://schemas.openxmlformats.org/drawingml/2006/spreadsheetDrawing" xmlns:a="http://schemas.openxmlformats.org/drawingml/2006/main">
  <xdr:twoCellAnchor editAs="oneCell">
    <xdr:from>
      <xdr:col>5</xdr:col>
      <xdr:colOff>123825</xdr:colOff>
      <xdr:row>1</xdr:row>
      <xdr:rowOff>161925</xdr:rowOff>
    </xdr:from>
    <xdr:to>
      <xdr:col>6</xdr:col>
      <xdr:colOff>771525</xdr:colOff>
      <xdr:row>3</xdr:row>
      <xdr:rowOff>47625</xdr:rowOff>
    </xdr:to>
    <xdr:sp macro="Clear_Data" textlink="">
      <xdr:nvSpPr>
        <xdr:cNvPr id="2" name="GGov1_CW">
          <a:extLst>
            <a:ext uri="{FF2B5EF4-FFF2-40B4-BE49-F238E27FC236}">
              <a16:creationId xmlns:a16="http://schemas.microsoft.com/office/drawing/2014/main" id="{7003E0DF-CA54-4105-B922-91B3770CD927}"/>
            </a:ext>
          </a:extLst>
        </xdr:cNvPr>
        <xdr:cNvSpPr/>
      </xdr:nvSpPr>
      <xdr:spPr>
        <a:xfrm>
          <a:off x="7407275" y="3778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twoCellAnchor editAs="oneCell">
    <xdr:from>
      <xdr:col>4</xdr:col>
      <xdr:colOff>123825</xdr:colOff>
      <xdr:row>13</xdr:row>
      <xdr:rowOff>76200</xdr:rowOff>
    </xdr:from>
    <xdr:to>
      <xdr:col>5</xdr:col>
      <xdr:colOff>771525</xdr:colOff>
      <xdr:row>13</xdr:row>
      <xdr:rowOff>387350</xdr:rowOff>
    </xdr:to>
    <xdr:sp macro="GGov1_addrow0" textlink="">
      <xdr:nvSpPr>
        <xdr:cNvPr id="3" name="GGov1_addrow0">
          <a:extLst>
            <a:ext uri="{FF2B5EF4-FFF2-40B4-BE49-F238E27FC236}">
              <a16:creationId xmlns:a16="http://schemas.microsoft.com/office/drawing/2014/main" id="{ADFF63D0-46F7-4C12-8BF0-212C166CD8B5}"/>
            </a:ext>
          </a:extLst>
        </xdr:cNvPr>
        <xdr:cNvSpPr/>
      </xdr:nvSpPr>
      <xdr:spPr>
        <a:xfrm>
          <a:off x="6397625" y="3857625"/>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6</xdr:col>
      <xdr:colOff>123825</xdr:colOff>
      <xdr:row>13</xdr:row>
      <xdr:rowOff>76200</xdr:rowOff>
    </xdr:from>
    <xdr:to>
      <xdr:col>7</xdr:col>
      <xdr:colOff>771525</xdr:colOff>
      <xdr:row>13</xdr:row>
      <xdr:rowOff>387350</xdr:rowOff>
    </xdr:to>
    <xdr:sp macro="GGov1_deleterow0" textlink="">
      <xdr:nvSpPr>
        <xdr:cNvPr id="4" name="GGov1_deleterow0">
          <a:extLst>
            <a:ext uri="{FF2B5EF4-FFF2-40B4-BE49-F238E27FC236}">
              <a16:creationId xmlns:a16="http://schemas.microsoft.com/office/drawing/2014/main" id="{B22528E3-E847-4D11-B636-FDE34B0D81B3}"/>
            </a:ext>
          </a:extLst>
        </xdr:cNvPr>
        <xdr:cNvSpPr/>
      </xdr:nvSpPr>
      <xdr:spPr>
        <a:xfrm>
          <a:off x="8416925" y="3857625"/>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twoCellAnchor editAs="oneCell">
    <xdr:from>
      <xdr:col>4</xdr:col>
      <xdr:colOff>123825</xdr:colOff>
      <xdr:row>107</xdr:row>
      <xdr:rowOff>123825</xdr:rowOff>
    </xdr:from>
    <xdr:to>
      <xdr:col>5</xdr:col>
      <xdr:colOff>771525</xdr:colOff>
      <xdr:row>107</xdr:row>
      <xdr:rowOff>438150</xdr:rowOff>
    </xdr:to>
    <xdr:sp macro="GGov1_addrow1" textlink="">
      <xdr:nvSpPr>
        <xdr:cNvPr id="5" name="GGov1_addrow1">
          <a:extLst>
            <a:ext uri="{FF2B5EF4-FFF2-40B4-BE49-F238E27FC236}">
              <a16:creationId xmlns:a16="http://schemas.microsoft.com/office/drawing/2014/main" id="{7E17E155-AAAC-4362-A0E7-95472D13E1BB}"/>
            </a:ext>
          </a:extLst>
        </xdr:cNvPr>
        <xdr:cNvSpPr/>
      </xdr:nvSpPr>
      <xdr:spPr>
        <a:xfrm>
          <a:off x="6397625" y="32886650"/>
          <a:ext cx="165735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6</xdr:col>
      <xdr:colOff>123825</xdr:colOff>
      <xdr:row>107</xdr:row>
      <xdr:rowOff>123825</xdr:rowOff>
    </xdr:from>
    <xdr:to>
      <xdr:col>7</xdr:col>
      <xdr:colOff>771525</xdr:colOff>
      <xdr:row>107</xdr:row>
      <xdr:rowOff>438150</xdr:rowOff>
    </xdr:to>
    <xdr:sp macro="GGov1_deleterow1" textlink="">
      <xdr:nvSpPr>
        <xdr:cNvPr id="6" name="GGov1_deleterow1">
          <a:extLst>
            <a:ext uri="{FF2B5EF4-FFF2-40B4-BE49-F238E27FC236}">
              <a16:creationId xmlns:a16="http://schemas.microsoft.com/office/drawing/2014/main" id="{ED1EEE4C-0B7B-4852-947C-EFF03CF25C82}"/>
            </a:ext>
          </a:extLst>
        </xdr:cNvPr>
        <xdr:cNvSpPr/>
      </xdr:nvSpPr>
      <xdr:spPr>
        <a:xfrm>
          <a:off x="8416925" y="32886650"/>
          <a:ext cx="165735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twoCellAnchor editAs="oneCell">
    <xdr:from>
      <xdr:col>4</xdr:col>
      <xdr:colOff>120650</xdr:colOff>
      <xdr:row>119</xdr:row>
      <xdr:rowOff>82550</xdr:rowOff>
    </xdr:from>
    <xdr:to>
      <xdr:col>5</xdr:col>
      <xdr:colOff>768350</xdr:colOff>
      <xdr:row>119</xdr:row>
      <xdr:rowOff>400050</xdr:rowOff>
    </xdr:to>
    <xdr:sp macro="GGov1_addrow2" textlink="">
      <xdr:nvSpPr>
        <xdr:cNvPr id="7" name="GGov1_addrow2">
          <a:extLst>
            <a:ext uri="{FF2B5EF4-FFF2-40B4-BE49-F238E27FC236}">
              <a16:creationId xmlns:a16="http://schemas.microsoft.com/office/drawing/2014/main" id="{233AA066-F0E4-4989-B3A6-92DBB2E50EE2}"/>
            </a:ext>
          </a:extLst>
        </xdr:cNvPr>
        <xdr:cNvSpPr/>
      </xdr:nvSpPr>
      <xdr:spPr>
        <a:xfrm>
          <a:off x="6400800" y="36280725"/>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6</xdr:col>
      <xdr:colOff>120650</xdr:colOff>
      <xdr:row>119</xdr:row>
      <xdr:rowOff>82550</xdr:rowOff>
    </xdr:from>
    <xdr:to>
      <xdr:col>7</xdr:col>
      <xdr:colOff>768350</xdr:colOff>
      <xdr:row>119</xdr:row>
      <xdr:rowOff>400050</xdr:rowOff>
    </xdr:to>
    <xdr:sp macro="GGov1_deleterow2" textlink="">
      <xdr:nvSpPr>
        <xdr:cNvPr id="8" name="GGov1_deleterow2">
          <a:extLst>
            <a:ext uri="{FF2B5EF4-FFF2-40B4-BE49-F238E27FC236}">
              <a16:creationId xmlns:a16="http://schemas.microsoft.com/office/drawing/2014/main" id="{ADE08EF1-EC4F-4DE7-8BD3-EC98C4F99367}"/>
            </a:ext>
          </a:extLst>
        </xdr:cNvPr>
        <xdr:cNvSpPr/>
      </xdr:nvSpPr>
      <xdr:spPr>
        <a:xfrm>
          <a:off x="8420100" y="36280725"/>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twoCellAnchor editAs="oneCell">
    <xdr:from>
      <xdr:col>4</xdr:col>
      <xdr:colOff>120650</xdr:colOff>
      <xdr:row>129</xdr:row>
      <xdr:rowOff>85725</xdr:rowOff>
    </xdr:from>
    <xdr:to>
      <xdr:col>5</xdr:col>
      <xdr:colOff>768350</xdr:colOff>
      <xdr:row>129</xdr:row>
      <xdr:rowOff>409575</xdr:rowOff>
    </xdr:to>
    <xdr:sp macro="GGov1_addrow3" textlink="">
      <xdr:nvSpPr>
        <xdr:cNvPr id="9" name="GGov1_addrow3">
          <a:extLst>
            <a:ext uri="{FF2B5EF4-FFF2-40B4-BE49-F238E27FC236}">
              <a16:creationId xmlns:a16="http://schemas.microsoft.com/office/drawing/2014/main" id="{C2126E89-47E6-41A3-9D3A-52B43586CD02}"/>
            </a:ext>
          </a:extLst>
        </xdr:cNvPr>
        <xdr:cNvSpPr/>
      </xdr:nvSpPr>
      <xdr:spPr>
        <a:xfrm>
          <a:off x="6400800" y="387064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6</xdr:col>
      <xdr:colOff>120650</xdr:colOff>
      <xdr:row>129</xdr:row>
      <xdr:rowOff>85725</xdr:rowOff>
    </xdr:from>
    <xdr:to>
      <xdr:col>7</xdr:col>
      <xdr:colOff>768350</xdr:colOff>
      <xdr:row>129</xdr:row>
      <xdr:rowOff>409575</xdr:rowOff>
    </xdr:to>
    <xdr:sp macro="GGov1_deleterow3" textlink="">
      <xdr:nvSpPr>
        <xdr:cNvPr id="10" name="GGov1_deleterow3">
          <a:extLst>
            <a:ext uri="{FF2B5EF4-FFF2-40B4-BE49-F238E27FC236}">
              <a16:creationId xmlns:a16="http://schemas.microsoft.com/office/drawing/2014/main" id="{5C65F2EB-9E1C-45F6-8A59-A89B8D70E9F8}"/>
            </a:ext>
          </a:extLst>
        </xdr:cNvPr>
        <xdr:cNvSpPr/>
      </xdr:nvSpPr>
      <xdr:spPr>
        <a:xfrm>
          <a:off x="8420100" y="387064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twoCellAnchor editAs="oneCell">
    <xdr:from>
      <xdr:col>4</xdr:col>
      <xdr:colOff>123825</xdr:colOff>
      <xdr:row>148</xdr:row>
      <xdr:rowOff>95250</xdr:rowOff>
    </xdr:from>
    <xdr:to>
      <xdr:col>5</xdr:col>
      <xdr:colOff>771525</xdr:colOff>
      <xdr:row>148</xdr:row>
      <xdr:rowOff>406400</xdr:rowOff>
    </xdr:to>
    <xdr:sp macro="GGov1_addrow4" textlink="">
      <xdr:nvSpPr>
        <xdr:cNvPr id="11" name="GGov1_addrow4">
          <a:extLst>
            <a:ext uri="{FF2B5EF4-FFF2-40B4-BE49-F238E27FC236}">
              <a16:creationId xmlns:a16="http://schemas.microsoft.com/office/drawing/2014/main" id="{82AF1A9C-9C6F-4D8F-8EAA-0839B0B44445}"/>
            </a:ext>
          </a:extLst>
        </xdr:cNvPr>
        <xdr:cNvSpPr/>
      </xdr:nvSpPr>
      <xdr:spPr>
        <a:xfrm>
          <a:off x="6397625" y="43614975"/>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6</xdr:col>
      <xdr:colOff>123825</xdr:colOff>
      <xdr:row>148</xdr:row>
      <xdr:rowOff>95250</xdr:rowOff>
    </xdr:from>
    <xdr:to>
      <xdr:col>7</xdr:col>
      <xdr:colOff>771525</xdr:colOff>
      <xdr:row>148</xdr:row>
      <xdr:rowOff>406400</xdr:rowOff>
    </xdr:to>
    <xdr:sp macro="GGov1_deleterow4" textlink="">
      <xdr:nvSpPr>
        <xdr:cNvPr id="12" name="GGov1_deleterow4">
          <a:extLst>
            <a:ext uri="{FF2B5EF4-FFF2-40B4-BE49-F238E27FC236}">
              <a16:creationId xmlns:a16="http://schemas.microsoft.com/office/drawing/2014/main" id="{263A6861-F09E-40E3-8E32-23708F6A40C6}"/>
            </a:ext>
          </a:extLst>
        </xdr:cNvPr>
        <xdr:cNvSpPr/>
      </xdr:nvSpPr>
      <xdr:spPr>
        <a:xfrm>
          <a:off x="8416925" y="43614975"/>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twoCellAnchor editAs="oneCell">
    <xdr:from>
      <xdr:col>4</xdr:col>
      <xdr:colOff>123825</xdr:colOff>
      <xdr:row>159</xdr:row>
      <xdr:rowOff>123825</xdr:rowOff>
    </xdr:from>
    <xdr:to>
      <xdr:col>5</xdr:col>
      <xdr:colOff>771525</xdr:colOff>
      <xdr:row>159</xdr:row>
      <xdr:rowOff>434975</xdr:rowOff>
    </xdr:to>
    <xdr:sp macro="GGov1_addrow5" textlink="">
      <xdr:nvSpPr>
        <xdr:cNvPr id="13" name="GGov1_addrow5">
          <a:extLst>
            <a:ext uri="{FF2B5EF4-FFF2-40B4-BE49-F238E27FC236}">
              <a16:creationId xmlns:a16="http://schemas.microsoft.com/office/drawing/2014/main" id="{C4061E0C-D890-4F73-9AAD-36C3FEAA3453}"/>
            </a:ext>
          </a:extLst>
        </xdr:cNvPr>
        <xdr:cNvSpPr/>
      </xdr:nvSpPr>
      <xdr:spPr>
        <a:xfrm>
          <a:off x="6397625" y="47326550"/>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6</xdr:col>
      <xdr:colOff>123825</xdr:colOff>
      <xdr:row>159</xdr:row>
      <xdr:rowOff>123825</xdr:rowOff>
    </xdr:from>
    <xdr:to>
      <xdr:col>7</xdr:col>
      <xdr:colOff>771525</xdr:colOff>
      <xdr:row>159</xdr:row>
      <xdr:rowOff>434975</xdr:rowOff>
    </xdr:to>
    <xdr:sp macro="GGov1_deleterow5" textlink="">
      <xdr:nvSpPr>
        <xdr:cNvPr id="14" name="GGov1_deleterow5">
          <a:extLst>
            <a:ext uri="{FF2B5EF4-FFF2-40B4-BE49-F238E27FC236}">
              <a16:creationId xmlns:a16="http://schemas.microsoft.com/office/drawing/2014/main" id="{E3F31D9A-9505-4AFD-95F9-380B5BEDDBF3}"/>
            </a:ext>
          </a:extLst>
        </xdr:cNvPr>
        <xdr:cNvSpPr/>
      </xdr:nvSpPr>
      <xdr:spPr>
        <a:xfrm>
          <a:off x="8416925" y="47326550"/>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136525</xdr:colOff>
      <xdr:row>1</xdr:row>
      <xdr:rowOff>123825</xdr:rowOff>
    </xdr:from>
    <xdr:to>
      <xdr:col>6</xdr:col>
      <xdr:colOff>568325</xdr:colOff>
      <xdr:row>3</xdr:row>
      <xdr:rowOff>66675</xdr:rowOff>
    </xdr:to>
    <xdr:sp macro="Clear_Data" textlink="">
      <xdr:nvSpPr>
        <xdr:cNvPr id="2" name="BGTR20000XYZ_CW">
          <a:extLst>
            <a:ext uri="{FF2B5EF4-FFF2-40B4-BE49-F238E27FC236}">
              <a16:creationId xmlns:a16="http://schemas.microsoft.com/office/drawing/2014/main" id="{33207115-B727-4290-9A86-609DB5EE7365}"/>
            </a:ext>
          </a:extLst>
        </xdr:cNvPr>
        <xdr:cNvSpPr/>
      </xdr:nvSpPr>
      <xdr:spPr>
        <a:xfrm>
          <a:off x="5006975" y="339725"/>
          <a:ext cx="1647825"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133350</xdr:colOff>
      <xdr:row>1</xdr:row>
      <xdr:rowOff>123825</xdr:rowOff>
    </xdr:from>
    <xdr:to>
      <xdr:col>6</xdr:col>
      <xdr:colOff>714375</xdr:colOff>
      <xdr:row>3</xdr:row>
      <xdr:rowOff>66675</xdr:rowOff>
    </xdr:to>
    <xdr:sp macro="Clear_Data" textlink="">
      <xdr:nvSpPr>
        <xdr:cNvPr id="2" name="BGTR30000XYZABC_CW">
          <a:extLst>
            <a:ext uri="{FF2B5EF4-FFF2-40B4-BE49-F238E27FC236}">
              <a16:creationId xmlns:a16="http://schemas.microsoft.com/office/drawing/2014/main" id="{F0D8806A-D00A-4D19-AD63-621E39A707C3}"/>
            </a:ext>
          </a:extLst>
        </xdr:cNvPr>
        <xdr:cNvSpPr/>
      </xdr:nvSpPr>
      <xdr:spPr>
        <a:xfrm>
          <a:off x="8705850" y="339725"/>
          <a:ext cx="1654175"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127000</xdr:colOff>
      <xdr:row>1</xdr:row>
      <xdr:rowOff>123825</xdr:rowOff>
    </xdr:from>
    <xdr:to>
      <xdr:col>6</xdr:col>
      <xdr:colOff>492125</xdr:colOff>
      <xdr:row>3</xdr:row>
      <xdr:rowOff>63500</xdr:rowOff>
    </xdr:to>
    <xdr:sp macro="Clear_Data" textlink="">
      <xdr:nvSpPr>
        <xdr:cNvPr id="2" name="BGR1_CW">
          <a:extLst>
            <a:ext uri="{FF2B5EF4-FFF2-40B4-BE49-F238E27FC236}">
              <a16:creationId xmlns:a16="http://schemas.microsoft.com/office/drawing/2014/main" id="{0B4EC509-DE79-4119-8E8F-14736F0820F6}"/>
            </a:ext>
          </a:extLst>
        </xdr:cNvPr>
        <xdr:cNvSpPr/>
      </xdr:nvSpPr>
      <xdr:spPr>
        <a:xfrm>
          <a:off x="8810625" y="339725"/>
          <a:ext cx="1654175"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130175</xdr:colOff>
      <xdr:row>1</xdr:row>
      <xdr:rowOff>123825</xdr:rowOff>
    </xdr:from>
    <xdr:to>
      <xdr:col>6</xdr:col>
      <xdr:colOff>352425</xdr:colOff>
      <xdr:row>3</xdr:row>
      <xdr:rowOff>66675</xdr:rowOff>
    </xdr:to>
    <xdr:sp macro="Clear_Data" textlink="">
      <xdr:nvSpPr>
        <xdr:cNvPr id="2" name="BGR1A_CW">
          <a:extLst>
            <a:ext uri="{FF2B5EF4-FFF2-40B4-BE49-F238E27FC236}">
              <a16:creationId xmlns:a16="http://schemas.microsoft.com/office/drawing/2014/main" id="{71048A1C-E8FB-4D88-B2A2-6284C214719F}"/>
            </a:ext>
          </a:extLst>
        </xdr:cNvPr>
        <xdr:cNvSpPr/>
      </xdr:nvSpPr>
      <xdr:spPr>
        <a:xfrm>
          <a:off x="10102850" y="339725"/>
          <a:ext cx="1647825"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130175</xdr:colOff>
      <xdr:row>1</xdr:row>
      <xdr:rowOff>123825</xdr:rowOff>
    </xdr:from>
    <xdr:to>
      <xdr:col>6</xdr:col>
      <xdr:colOff>349250</xdr:colOff>
      <xdr:row>3</xdr:row>
      <xdr:rowOff>63500</xdr:rowOff>
    </xdr:to>
    <xdr:sp macro="Clear_Data" textlink="">
      <xdr:nvSpPr>
        <xdr:cNvPr id="2" name="BGR1B_CW">
          <a:extLst>
            <a:ext uri="{FF2B5EF4-FFF2-40B4-BE49-F238E27FC236}">
              <a16:creationId xmlns:a16="http://schemas.microsoft.com/office/drawing/2014/main" id="{E3EEF577-B6EB-49E8-8E79-16A5E6BF953F}"/>
            </a:ext>
          </a:extLst>
        </xdr:cNvPr>
        <xdr:cNvSpPr/>
      </xdr:nvSpPr>
      <xdr:spPr>
        <a:xfrm>
          <a:off x="10102850" y="339725"/>
          <a:ext cx="1647825"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hyperlink" Target="https://apps.sfc.hk/productlistWeb/searchProduct/ILAS.do?lang=EN" TargetMode="Externa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6.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82AE7-97AC-4D96-B4DD-79DD0C9CE90D}">
  <sheetPr codeName="CoverPage3">
    <pageSetUpPr fitToPage="1"/>
  </sheetPr>
  <dimension ref="A1:Y35"/>
  <sheetViews>
    <sheetView showGridLines="0" zoomScale="80" zoomScaleNormal="80" workbookViewId="0">
      <selection activeCell="K16" sqref="K16"/>
    </sheetView>
  </sheetViews>
  <sheetFormatPr defaultColWidth="9" defaultRowHeight="15"/>
  <cols>
    <col min="2" max="3" width="0" hidden="1" customWidth="1"/>
    <col min="5" max="5" width="21.42578125" customWidth="1"/>
    <col min="16" max="16" width="10" bestFit="1" customWidth="1"/>
  </cols>
  <sheetData>
    <row r="1" spans="1:25">
      <c r="A1" s="1"/>
      <c r="B1" s="1"/>
      <c r="C1" s="1"/>
      <c r="D1" s="1"/>
      <c r="E1" s="1"/>
      <c r="F1" s="1"/>
      <c r="G1" s="1"/>
      <c r="H1" s="1"/>
      <c r="I1" s="1"/>
      <c r="J1" s="1"/>
      <c r="K1" s="1"/>
      <c r="L1" s="1"/>
      <c r="M1" s="1"/>
      <c r="N1" s="1"/>
      <c r="O1" s="1"/>
      <c r="P1" s="1"/>
      <c r="Q1" s="1"/>
      <c r="R1" s="1"/>
      <c r="S1" s="1"/>
      <c r="T1" s="1"/>
      <c r="U1" s="1"/>
    </row>
    <row r="2" spans="1:25">
      <c r="A2" s="1"/>
      <c r="B2" s="1"/>
      <c r="C2" s="1"/>
      <c r="D2" s="1"/>
      <c r="E2" s="1"/>
      <c r="F2" s="1"/>
      <c r="G2" s="1"/>
      <c r="H2" s="1"/>
      <c r="I2" s="1"/>
      <c r="J2" s="1"/>
      <c r="K2" s="1"/>
      <c r="L2" s="1"/>
      <c r="M2" s="1"/>
      <c r="N2" s="1"/>
      <c r="O2" s="1"/>
      <c r="P2" s="1"/>
      <c r="Q2" s="1"/>
      <c r="R2" s="1"/>
      <c r="S2" s="1"/>
      <c r="T2" s="1"/>
      <c r="U2" s="1"/>
    </row>
    <row r="3" spans="1:25" ht="18.75">
      <c r="A3" s="1"/>
      <c r="B3" s="1"/>
      <c r="C3" s="1"/>
      <c r="D3" s="1"/>
      <c r="E3" s="785"/>
      <c r="F3" s="785"/>
      <c r="G3" s="785"/>
      <c r="H3" s="785"/>
      <c r="I3" s="785"/>
      <c r="J3" s="785"/>
      <c r="K3" s="785"/>
      <c r="L3" s="785"/>
      <c r="M3" s="3"/>
      <c r="N3" s="3"/>
      <c r="O3" s="3"/>
      <c r="P3" s="3"/>
      <c r="Q3" s="1"/>
      <c r="R3" s="1"/>
      <c r="S3" s="1"/>
      <c r="T3" s="1"/>
      <c r="U3" s="1"/>
    </row>
    <row r="4" spans="1:25" ht="18" customHeight="1">
      <c r="A4" s="1"/>
      <c r="B4" s="1"/>
      <c r="C4" s="1"/>
      <c r="D4" s="1"/>
      <c r="E4" s="3"/>
      <c r="F4" s="3"/>
      <c r="G4" s="3"/>
      <c r="H4" s="3"/>
      <c r="I4" s="3"/>
      <c r="J4" s="3"/>
      <c r="K4" s="3"/>
      <c r="L4" s="3"/>
      <c r="N4" s="4" t="s">
        <v>2154</v>
      </c>
      <c r="O4" s="777" t="s">
        <v>2152</v>
      </c>
      <c r="P4" s="3"/>
      <c r="Q4" s="1"/>
      <c r="R4" s="1"/>
      <c r="S4" s="1"/>
      <c r="T4" s="1"/>
      <c r="U4" s="1"/>
    </row>
    <row r="5" spans="1:25" ht="18" customHeight="1">
      <c r="A5" s="1"/>
      <c r="B5" s="1"/>
      <c r="C5" s="1"/>
      <c r="D5" s="1"/>
      <c r="E5" s="2"/>
      <c r="F5" s="2"/>
      <c r="G5" s="2"/>
      <c r="H5" s="2"/>
      <c r="I5" s="2"/>
      <c r="J5" s="2"/>
      <c r="K5" s="2"/>
      <c r="L5" s="2"/>
      <c r="M5" s="2"/>
      <c r="N5" s="2"/>
      <c r="O5" s="2"/>
      <c r="P5" s="2"/>
      <c r="Q5" s="1"/>
      <c r="R5" s="1"/>
      <c r="S5" s="1"/>
      <c r="T5" s="1"/>
      <c r="U5" s="1"/>
    </row>
    <row r="6" spans="1:25" ht="18" customHeight="1" thickBot="1">
      <c r="A6" s="1"/>
      <c r="B6" s="1"/>
      <c r="C6" s="1"/>
      <c r="D6" s="1"/>
      <c r="E6" s="2"/>
      <c r="F6" s="2"/>
      <c r="G6" s="2"/>
      <c r="H6" s="2"/>
      <c r="I6" s="2"/>
      <c r="J6" s="2"/>
      <c r="K6" s="2"/>
      <c r="L6" s="2"/>
      <c r="M6" s="2"/>
      <c r="N6" s="2"/>
      <c r="O6" s="2"/>
      <c r="P6" s="2"/>
      <c r="Q6" s="1"/>
      <c r="R6" s="1"/>
      <c r="S6" s="1"/>
      <c r="T6" s="1"/>
      <c r="U6" s="1"/>
    </row>
    <row r="7" spans="1:25" ht="16.5" thickBot="1">
      <c r="A7" s="1"/>
      <c r="B7" s="5"/>
      <c r="C7" s="5"/>
      <c r="D7" s="784" t="s">
        <v>0</v>
      </c>
      <c r="E7" s="784"/>
      <c r="F7" s="786" t="s">
        <v>2151</v>
      </c>
      <c r="G7" s="787"/>
      <c r="H7" s="787"/>
      <c r="I7" s="787"/>
      <c r="J7" s="787"/>
      <c r="K7" s="787"/>
      <c r="L7" s="788"/>
      <c r="M7" s="6"/>
      <c r="N7" s="7"/>
      <c r="O7" s="1"/>
      <c r="P7" s="1"/>
      <c r="Q7" s="1"/>
      <c r="R7" s="1"/>
      <c r="S7" s="1"/>
      <c r="T7" s="1"/>
      <c r="U7" s="1"/>
    </row>
    <row r="8" spans="1:25" ht="16.5" thickBot="1">
      <c r="A8" s="1"/>
      <c r="B8" s="5"/>
      <c r="C8" s="5"/>
      <c r="D8" s="8"/>
      <c r="E8" s="8"/>
      <c r="F8" s="9"/>
      <c r="G8" s="9"/>
      <c r="H8" s="9"/>
      <c r="I8" s="9"/>
      <c r="J8" s="9"/>
      <c r="K8" s="9"/>
      <c r="L8" s="9"/>
      <c r="M8" s="9"/>
      <c r="N8" s="9"/>
      <c r="O8" s="1"/>
      <c r="P8" s="1"/>
      <c r="Q8" s="1"/>
      <c r="R8" s="1"/>
      <c r="S8" s="1"/>
      <c r="T8" s="1"/>
      <c r="U8" s="1"/>
    </row>
    <row r="9" spans="1:25" ht="16.5" thickBot="1">
      <c r="A9" s="1"/>
      <c r="B9" s="5"/>
      <c r="C9" s="5"/>
      <c r="D9" s="784" t="s">
        <v>1</v>
      </c>
      <c r="E9" s="784"/>
      <c r="F9" s="786" t="s">
        <v>2151</v>
      </c>
      <c r="G9" s="787"/>
      <c r="H9" s="787"/>
      <c r="I9" s="787"/>
      <c r="J9" s="787"/>
      <c r="K9" s="787"/>
      <c r="L9" s="788"/>
      <c r="M9" s="10"/>
      <c r="N9" s="10"/>
      <c r="O9" s="1"/>
      <c r="P9" s="1"/>
      <c r="Q9" s="1"/>
      <c r="R9" s="1"/>
      <c r="S9" s="1"/>
      <c r="T9" s="1"/>
      <c r="U9" s="1"/>
    </row>
    <row r="10" spans="1:25" ht="16.5" thickBot="1">
      <c r="A10" s="1"/>
      <c r="B10" s="5"/>
      <c r="C10" s="5"/>
      <c r="D10" s="784"/>
      <c r="E10" s="784"/>
      <c r="F10" s="9"/>
      <c r="G10" s="9"/>
      <c r="H10" s="9"/>
      <c r="I10" s="9"/>
      <c r="J10" s="9"/>
      <c r="K10" s="9"/>
      <c r="L10" s="9"/>
      <c r="M10" s="9"/>
      <c r="N10" s="9"/>
      <c r="O10" s="1"/>
      <c r="P10" s="1"/>
      <c r="Q10" s="1"/>
      <c r="R10" s="1"/>
      <c r="S10" s="1"/>
      <c r="T10" s="1"/>
      <c r="U10" s="1"/>
    </row>
    <row r="11" spans="1:25" ht="16.5" thickBot="1">
      <c r="A11" s="1"/>
      <c r="B11" s="5"/>
      <c r="C11" s="5"/>
      <c r="D11" s="784" t="s">
        <v>2</v>
      </c>
      <c r="E11" s="784"/>
      <c r="F11" s="786" t="s">
        <v>3</v>
      </c>
      <c r="G11" s="787"/>
      <c r="H11" s="787"/>
      <c r="I11" s="787"/>
      <c r="J11" s="787"/>
      <c r="K11" s="787"/>
      <c r="L11" s="788"/>
      <c r="M11" s="10"/>
      <c r="N11" s="10"/>
      <c r="O11" s="1"/>
      <c r="P11" s="1"/>
      <c r="Q11" s="1"/>
      <c r="R11" s="1"/>
      <c r="S11" s="1"/>
      <c r="T11" s="1"/>
      <c r="U11" s="1"/>
    </row>
    <row r="12" spans="1:25" ht="16.5" thickBot="1">
      <c r="A12" s="1"/>
      <c r="B12" s="5"/>
      <c r="C12" s="5"/>
      <c r="D12" s="784"/>
      <c r="E12" s="784"/>
      <c r="F12" s="9"/>
      <c r="G12" s="9"/>
      <c r="H12" s="9"/>
      <c r="I12" s="9"/>
      <c r="J12" s="9"/>
      <c r="K12" s="9"/>
      <c r="L12" s="9"/>
      <c r="M12" s="9"/>
      <c r="N12" s="9"/>
      <c r="O12" s="1"/>
      <c r="P12" s="1"/>
      <c r="Q12" s="1"/>
      <c r="R12" s="1"/>
      <c r="S12" s="1"/>
      <c r="T12" s="1"/>
      <c r="U12" s="1"/>
    </row>
    <row r="13" spans="1:25" ht="16.5" thickBot="1">
      <c r="A13" s="1"/>
      <c r="B13" s="5"/>
      <c r="C13" s="5"/>
      <c r="D13" s="784" t="s">
        <v>4</v>
      </c>
      <c r="E13" s="784"/>
      <c r="F13" s="789"/>
      <c r="G13" s="790"/>
      <c r="H13" s="11"/>
      <c r="I13" s="12"/>
      <c r="J13" s="12"/>
      <c r="K13" s="13" t="s">
        <v>5</v>
      </c>
      <c r="L13" s="14"/>
      <c r="M13" s="15" t="str">
        <f>IFERROR(N13 &amp; "/" &amp; O13,"")</f>
        <v>/</v>
      </c>
      <c r="N13" s="16" t="str" cm="1">
        <f t="array" ref="N13">IFERROR(INDEX(FinancialMonth,MATCH(1,(L13=ReportYearEndDate)*(MONTH(P13)=ReportMonth),0)),"")</f>
        <v/>
      </c>
      <c r="O13" s="16" t="str" cm="1">
        <f t="array" ref="O13">IFERROR(YEAR(P13)+INDEX(FinancialYear,MATCH(1,(L13=ReportYearEndDate)*(MONTH(P13)=ReportMonth),0)),"")</f>
        <v/>
      </c>
      <c r="P13" s="17" t="str">
        <f>IF(H13="","",IF(F13="","", TEXT(DATE(H13,MONTH(T13),DAY(T13)),"yyyy-mm-dd")))</f>
        <v/>
      </c>
      <c r="Q13" s="18" t="str">
        <f>LEFT(L13,2)</f>
        <v/>
      </c>
      <c r="R13" s="18" t="str">
        <f>IF(L13="", "", IF(RIGHT(L13,3)="Feb", 2, IF(RIGHT(L13,3)="Mar", 3, IF(RIGHT(L13,3)="Jun", 6, IF(RIGHT(L13,3)="Sep", 9, IF(RIGHT(L13,3)="Dec", 12, ""))))))</f>
        <v/>
      </c>
      <c r="S13" s="18"/>
      <c r="T13" s="17"/>
      <c r="U13" s="17"/>
      <c r="V13" s="19" t="str">
        <f>IF(L13="","",IF(L13="","", TEXT(DATE(H13,MONTH(U13),DAY(U13)),"yyyy-mm-dd")))</f>
        <v/>
      </c>
      <c r="W13" s="19"/>
      <c r="X13" s="19"/>
      <c r="Y13" s="783"/>
    </row>
    <row r="14" spans="1:25" ht="16.5" thickBot="1">
      <c r="A14" s="1"/>
      <c r="B14" s="5"/>
      <c r="C14" s="5"/>
      <c r="D14" s="784"/>
      <c r="E14" s="784"/>
      <c r="F14" s="9"/>
      <c r="G14" s="9"/>
      <c r="H14" s="9"/>
      <c r="I14" s="9"/>
      <c r="J14" s="9"/>
      <c r="K14" s="9"/>
      <c r="L14" s="9"/>
      <c r="M14" s="9"/>
      <c r="N14" s="9"/>
      <c r="O14" s="1"/>
      <c r="P14" s="1"/>
      <c r="Q14" s="1"/>
      <c r="R14" s="1"/>
      <c r="S14" s="1"/>
      <c r="T14" s="1"/>
      <c r="U14" s="1"/>
    </row>
    <row r="15" spans="1:25" ht="45" customHeight="1" thickBot="1">
      <c r="A15" s="1"/>
      <c r="B15" s="5"/>
      <c r="C15" s="5"/>
      <c r="D15" s="784" t="s">
        <v>6</v>
      </c>
      <c r="E15" s="784"/>
      <c r="F15" s="791" t="s">
        <v>7</v>
      </c>
      <c r="G15" s="792"/>
      <c r="H15" s="792"/>
      <c r="I15" s="793"/>
      <c r="J15" s="782" t="s">
        <v>8</v>
      </c>
      <c r="K15" s="794"/>
      <c r="L15" s="795"/>
      <c r="M15" s="10"/>
      <c r="N15" s="10"/>
      <c r="O15" s="1"/>
      <c r="P15" s="1"/>
      <c r="Q15" s="1"/>
      <c r="R15" s="1"/>
      <c r="S15" s="1"/>
      <c r="T15" s="1"/>
      <c r="U15" s="1"/>
    </row>
    <row r="16" spans="1:25" ht="15.75">
      <c r="A16" s="1"/>
      <c r="B16" s="5"/>
      <c r="C16" s="5"/>
      <c r="D16" s="784"/>
      <c r="E16" s="784"/>
      <c r="F16" s="9"/>
      <c r="G16" s="9"/>
      <c r="H16" s="9"/>
      <c r="I16" s="9"/>
      <c r="J16" s="9"/>
      <c r="K16" s="9"/>
      <c r="L16" s="9"/>
      <c r="M16" s="9"/>
      <c r="N16" s="9"/>
      <c r="O16" s="1"/>
      <c r="P16" s="1"/>
      <c r="Q16" s="1"/>
      <c r="R16" s="1"/>
      <c r="S16" s="1"/>
      <c r="T16" s="1"/>
      <c r="U16" s="1"/>
      <c r="V16" s="19"/>
    </row>
    <row r="17" spans="1:21" ht="15.75">
      <c r="A17" s="1"/>
      <c r="B17" s="5"/>
      <c r="C17" s="5"/>
      <c r="D17" s="784" t="s">
        <v>9</v>
      </c>
      <c r="E17" s="784"/>
      <c r="F17" s="9"/>
      <c r="G17" s="9"/>
      <c r="H17" s="9"/>
      <c r="I17" s="9"/>
      <c r="J17" s="9"/>
      <c r="K17" s="9"/>
      <c r="L17" s="9"/>
      <c r="M17" s="9"/>
      <c r="N17" s="9"/>
      <c r="O17" s="1"/>
      <c r="P17" s="1"/>
      <c r="Q17" s="1"/>
      <c r="R17" s="1"/>
      <c r="S17" s="1"/>
      <c r="T17" s="1"/>
      <c r="U17" s="1"/>
    </row>
    <row r="18" spans="1:21" ht="15.75">
      <c r="A18" s="1"/>
      <c r="B18" s="5"/>
      <c r="C18" s="5"/>
      <c r="D18" s="5"/>
      <c r="E18" s="20"/>
      <c r="F18" s="20"/>
      <c r="G18" s="20"/>
      <c r="H18" s="20"/>
      <c r="I18" s="20"/>
      <c r="J18" s="20"/>
      <c r="K18" s="20"/>
      <c r="L18" s="20"/>
      <c r="M18" s="1"/>
      <c r="N18" s="1"/>
      <c r="O18" s="1"/>
      <c r="P18" s="21" t="s">
        <v>2153</v>
      </c>
      <c r="Q18" s="1"/>
      <c r="R18" s="1"/>
      <c r="S18" s="1"/>
      <c r="T18" s="1"/>
      <c r="U18" s="1"/>
    </row>
    <row r="19" spans="1:21" ht="15.75">
      <c r="A19" s="1"/>
      <c r="B19" s="5"/>
      <c r="C19" s="5"/>
      <c r="D19" s="5"/>
      <c r="E19" s="20"/>
      <c r="F19" s="20"/>
      <c r="G19" s="20"/>
      <c r="H19" s="20"/>
      <c r="I19" s="20"/>
      <c r="J19" s="20"/>
      <c r="K19" s="20"/>
      <c r="L19" s="20"/>
      <c r="M19" s="1"/>
      <c r="N19" s="1"/>
      <c r="O19" s="1"/>
      <c r="P19" s="1"/>
      <c r="Q19" s="1"/>
      <c r="R19" s="1"/>
      <c r="S19" s="1"/>
      <c r="T19" s="1"/>
      <c r="U19" s="1"/>
    </row>
    <row r="20" spans="1:21" ht="15.75">
      <c r="A20" s="1"/>
      <c r="B20" s="5"/>
      <c r="C20" s="5"/>
      <c r="D20" s="5"/>
      <c r="E20" s="20"/>
      <c r="F20" s="20"/>
      <c r="G20" s="20"/>
      <c r="H20" s="20"/>
      <c r="I20" s="20"/>
      <c r="J20" s="20"/>
      <c r="K20" s="20"/>
      <c r="L20" s="20"/>
      <c r="M20" s="1"/>
      <c r="N20" s="1"/>
      <c r="O20" s="1"/>
      <c r="P20" s="1"/>
      <c r="Q20" s="1"/>
      <c r="R20" s="1"/>
      <c r="S20" s="1"/>
      <c r="T20" s="1"/>
      <c r="U20" s="1"/>
    </row>
    <row r="21" spans="1:21" ht="15.75">
      <c r="A21" s="1"/>
      <c r="B21" s="5"/>
      <c r="C21" s="5"/>
      <c r="D21" s="5"/>
      <c r="E21" s="20"/>
      <c r="F21" s="20"/>
      <c r="G21" s="20"/>
      <c r="H21" s="20"/>
      <c r="I21" s="20"/>
      <c r="J21" s="20"/>
      <c r="K21" s="20"/>
      <c r="L21" s="20"/>
      <c r="M21" s="1"/>
      <c r="N21" s="1"/>
      <c r="O21" s="1"/>
      <c r="P21" s="1"/>
      <c r="Q21" s="1"/>
      <c r="R21" s="1"/>
      <c r="S21" s="1"/>
      <c r="T21" s="1"/>
      <c r="U21" s="1"/>
    </row>
    <row r="22" spans="1:21" ht="15.75">
      <c r="A22" s="1"/>
      <c r="B22" s="5"/>
      <c r="C22" s="5"/>
      <c r="D22" s="5"/>
      <c r="E22" s="22"/>
      <c r="F22" s="22"/>
      <c r="G22" s="22"/>
      <c r="H22" s="22"/>
      <c r="I22" s="22"/>
      <c r="J22" s="22"/>
      <c r="K22" s="22"/>
      <c r="L22" s="22"/>
      <c r="M22" s="1"/>
      <c r="N22" s="1"/>
      <c r="O22" s="1"/>
      <c r="P22" s="1"/>
      <c r="Q22" s="1"/>
      <c r="R22" s="1"/>
      <c r="S22" s="1"/>
      <c r="T22" s="1"/>
      <c r="U22" s="1"/>
    </row>
    <row r="23" spans="1:21">
      <c r="A23" s="1"/>
      <c r="B23" s="1"/>
      <c r="C23" s="1"/>
      <c r="D23" s="1"/>
      <c r="E23" s="1"/>
      <c r="F23" s="1"/>
      <c r="G23" s="1"/>
      <c r="H23" s="1"/>
      <c r="I23" s="1"/>
      <c r="J23" s="1"/>
      <c r="K23" s="1"/>
      <c r="L23" s="1"/>
      <c r="M23" s="1"/>
      <c r="N23" s="1"/>
      <c r="O23" s="1"/>
      <c r="P23" s="1"/>
      <c r="Q23" s="1"/>
      <c r="R23" s="1"/>
      <c r="S23" s="1"/>
      <c r="T23" s="1"/>
      <c r="U23" s="1"/>
    </row>
    <row r="24" spans="1:21">
      <c r="A24" s="1"/>
      <c r="B24" s="1"/>
      <c r="C24" s="1"/>
      <c r="D24" s="1"/>
      <c r="E24" s="1"/>
      <c r="F24" s="1"/>
      <c r="G24" s="1"/>
      <c r="H24" s="1"/>
      <c r="I24" s="1"/>
      <c r="J24" s="1"/>
      <c r="K24" s="1"/>
      <c r="L24" s="1"/>
      <c r="M24" s="1"/>
      <c r="N24" s="1"/>
      <c r="O24" s="1"/>
      <c r="P24" s="1"/>
      <c r="Q24" s="1"/>
      <c r="R24" s="1"/>
      <c r="S24" s="1"/>
      <c r="T24" s="1"/>
      <c r="U24" s="1"/>
    </row>
    <row r="25" spans="1:21">
      <c r="A25" s="1"/>
      <c r="B25" s="1"/>
      <c r="C25" s="1"/>
      <c r="D25" s="1"/>
      <c r="E25" s="1"/>
      <c r="F25" s="1"/>
      <c r="G25" s="1"/>
      <c r="H25" s="1"/>
      <c r="I25" s="1"/>
      <c r="J25" s="1"/>
      <c r="K25" s="1"/>
      <c r="L25" s="1"/>
      <c r="M25" s="1"/>
      <c r="N25" s="1"/>
      <c r="O25" s="1"/>
      <c r="P25" s="1"/>
      <c r="Q25" s="1"/>
      <c r="R25" s="1"/>
      <c r="S25" s="1"/>
      <c r="T25" s="1"/>
      <c r="U25" s="1"/>
    </row>
    <row r="26" spans="1:21">
      <c r="A26" s="1"/>
      <c r="B26" s="1"/>
      <c r="C26" s="1"/>
      <c r="D26" s="1"/>
      <c r="E26" s="1"/>
      <c r="F26" s="1"/>
      <c r="G26" s="1"/>
      <c r="H26" s="1"/>
      <c r="I26" s="1"/>
      <c r="J26" s="1"/>
      <c r="K26" s="1"/>
      <c r="L26" s="1"/>
      <c r="M26" s="1"/>
      <c r="N26" s="1"/>
      <c r="O26" s="1"/>
      <c r="P26" s="1"/>
      <c r="Q26" s="1"/>
      <c r="R26" s="1"/>
      <c r="S26" s="1"/>
      <c r="T26" s="1"/>
      <c r="U26" s="1"/>
    </row>
    <row r="27" spans="1:21">
      <c r="A27" s="1"/>
      <c r="B27" s="1"/>
      <c r="C27" s="1"/>
      <c r="D27" s="1"/>
      <c r="E27" s="1"/>
      <c r="F27" s="1"/>
      <c r="G27" s="1"/>
      <c r="H27" s="1"/>
      <c r="I27" s="1"/>
      <c r="J27" s="1"/>
      <c r="K27" s="1"/>
      <c r="L27" s="1"/>
      <c r="M27" s="1"/>
      <c r="N27" s="1"/>
      <c r="O27" s="1"/>
      <c r="P27" s="1"/>
      <c r="Q27" s="1"/>
      <c r="R27" s="1"/>
      <c r="S27" s="1"/>
      <c r="T27" s="1"/>
      <c r="U27" s="1"/>
    </row>
    <row r="28" spans="1:21">
      <c r="A28" s="1"/>
      <c r="B28" s="1"/>
      <c r="C28" s="1"/>
      <c r="D28" s="1"/>
      <c r="E28" s="1"/>
      <c r="F28" s="1"/>
      <c r="G28" s="1"/>
      <c r="H28" s="1"/>
      <c r="I28" s="1"/>
      <c r="J28" s="1"/>
      <c r="K28" s="1"/>
      <c r="L28" s="1"/>
      <c r="M28" s="1"/>
      <c r="N28" s="1"/>
      <c r="O28" s="1"/>
      <c r="P28" s="1"/>
      <c r="Q28" s="1"/>
      <c r="R28" s="1"/>
      <c r="S28" s="1"/>
      <c r="T28" s="1"/>
      <c r="U28" s="1"/>
    </row>
    <row r="29" spans="1:21">
      <c r="A29" s="1"/>
      <c r="B29" s="1"/>
      <c r="C29" s="1"/>
      <c r="D29" s="1"/>
      <c r="E29" s="1"/>
      <c r="F29" s="1"/>
      <c r="G29" s="1"/>
      <c r="H29" s="1"/>
      <c r="I29" s="1"/>
      <c r="J29" s="1"/>
      <c r="K29" s="1"/>
      <c r="L29" s="1"/>
      <c r="M29" s="1"/>
      <c r="N29" s="1"/>
      <c r="O29" s="1"/>
      <c r="P29" s="1"/>
      <c r="Q29" s="1"/>
      <c r="R29" s="1"/>
      <c r="S29" s="1"/>
      <c r="T29" s="1"/>
      <c r="U29" s="1"/>
    </row>
    <row r="30" spans="1:21">
      <c r="A30" s="1"/>
      <c r="B30" s="1"/>
      <c r="C30" s="1"/>
      <c r="D30" s="1"/>
      <c r="E30" s="1"/>
      <c r="F30" s="1"/>
      <c r="G30" s="1"/>
      <c r="H30" s="1"/>
      <c r="I30" s="1"/>
      <c r="J30" s="1"/>
      <c r="K30" s="1"/>
      <c r="L30" s="1"/>
      <c r="M30" s="1"/>
      <c r="N30" s="1"/>
      <c r="O30" s="1"/>
      <c r="P30" s="1"/>
      <c r="Q30" s="1"/>
      <c r="R30" s="1"/>
      <c r="S30" s="1"/>
      <c r="T30" s="1"/>
      <c r="U30" s="1"/>
    </row>
    <row r="31" spans="1:21">
      <c r="A31" s="1"/>
      <c r="B31" s="1"/>
      <c r="C31" s="1"/>
      <c r="D31" s="1"/>
      <c r="E31" s="1"/>
      <c r="F31" s="1"/>
      <c r="G31" s="1"/>
      <c r="H31" s="1"/>
      <c r="I31" s="1"/>
      <c r="J31" s="1"/>
      <c r="K31" s="1"/>
      <c r="L31" s="1"/>
      <c r="M31" s="1"/>
      <c r="N31" s="1"/>
      <c r="O31" s="1"/>
      <c r="P31" s="1"/>
      <c r="Q31" s="1"/>
      <c r="R31" s="1"/>
      <c r="S31" s="1"/>
      <c r="T31" s="1"/>
      <c r="U31" s="1"/>
    </row>
    <row r="32" spans="1:21">
      <c r="A32" s="1"/>
      <c r="B32" s="1"/>
      <c r="C32" s="1"/>
      <c r="D32" s="1"/>
      <c r="E32" s="1"/>
      <c r="F32" s="1"/>
      <c r="G32" s="1"/>
      <c r="H32" s="1"/>
      <c r="I32" s="1"/>
      <c r="J32" s="1"/>
      <c r="K32" s="1"/>
      <c r="L32" s="1"/>
      <c r="M32" s="1"/>
      <c r="N32" s="1"/>
      <c r="O32" s="1"/>
      <c r="P32" s="1"/>
      <c r="Q32" s="1"/>
      <c r="R32" s="1"/>
      <c r="S32" s="1"/>
      <c r="T32" s="1"/>
      <c r="U32" s="1"/>
    </row>
    <row r="33" spans="1:21">
      <c r="A33" s="1"/>
      <c r="B33" s="1"/>
      <c r="C33" s="1"/>
      <c r="D33" s="1"/>
      <c r="E33" s="1"/>
      <c r="F33" s="1"/>
      <c r="G33" s="1"/>
      <c r="H33" s="1"/>
      <c r="I33" s="1"/>
      <c r="J33" s="1"/>
      <c r="K33" s="1"/>
      <c r="L33" s="1"/>
      <c r="M33" s="1"/>
      <c r="N33" s="1"/>
      <c r="O33" s="1"/>
      <c r="P33" s="1"/>
      <c r="Q33" s="1"/>
      <c r="R33" s="1"/>
      <c r="S33" s="1"/>
      <c r="T33" s="1"/>
      <c r="U33" s="1"/>
    </row>
    <row r="34" spans="1:21">
      <c r="A34" s="1"/>
      <c r="B34" s="1"/>
      <c r="C34" s="1"/>
      <c r="D34" s="1"/>
      <c r="E34" s="1"/>
      <c r="F34" s="1"/>
      <c r="G34" s="1"/>
      <c r="H34" s="1"/>
      <c r="I34" s="1"/>
      <c r="J34" s="1"/>
      <c r="K34" s="1"/>
      <c r="L34" s="1"/>
      <c r="M34" s="1"/>
      <c r="N34" s="1"/>
      <c r="O34" s="1"/>
      <c r="P34" s="1"/>
      <c r="Q34" s="1"/>
      <c r="R34" s="1"/>
      <c r="S34" s="1"/>
      <c r="T34" s="1"/>
      <c r="U34" s="1"/>
    </row>
    <row r="35" spans="1:21">
      <c r="A35" s="1"/>
      <c r="B35" s="1"/>
      <c r="C35" s="1"/>
      <c r="D35" s="1"/>
      <c r="E35" s="1"/>
      <c r="F35" s="1"/>
      <c r="G35" s="1"/>
      <c r="H35" s="1"/>
      <c r="I35" s="1"/>
      <c r="J35" s="1"/>
      <c r="K35" s="1"/>
      <c r="L35" s="1"/>
      <c r="M35" s="1"/>
      <c r="N35" s="1"/>
      <c r="O35" s="1"/>
      <c r="P35" s="1"/>
      <c r="Q35" s="1"/>
      <c r="R35" s="1"/>
      <c r="S35" s="1"/>
      <c r="T35" s="1"/>
      <c r="U35" s="1"/>
    </row>
  </sheetData>
  <mergeCells count="17">
    <mergeCell ref="D15:E15"/>
    <mergeCell ref="F15:I15"/>
    <mergeCell ref="K15:L15"/>
    <mergeCell ref="D16:E16"/>
    <mergeCell ref="D17:E17"/>
    <mergeCell ref="D14:E14"/>
    <mergeCell ref="E3:L3"/>
    <mergeCell ref="D7:E7"/>
    <mergeCell ref="F7:L7"/>
    <mergeCell ref="D9:E9"/>
    <mergeCell ref="F9:L9"/>
    <mergeCell ref="D10:E10"/>
    <mergeCell ref="D11:E11"/>
    <mergeCell ref="F11:L11"/>
    <mergeCell ref="D12:E12"/>
    <mergeCell ref="D13:E13"/>
    <mergeCell ref="F13:G13"/>
  </mergeCells>
  <dataValidations count="3">
    <dataValidation type="list" allowBlank="1" showInputMessage="1" showErrorMessage="1" sqref="F13:G13" xr:uid="{269E511B-C618-4B90-9C0C-879FF2DA75C0}">
      <formula1>ValuationDay</formula1>
    </dataValidation>
    <dataValidation type="list" allowBlank="1" showInputMessage="1" showErrorMessage="1" sqref="H13" xr:uid="{A327E622-111C-4370-8B9B-F825932C6518}">
      <formula1>ValuationYear</formula1>
    </dataValidation>
    <dataValidation type="list" allowBlank="1" showInputMessage="1" showErrorMessage="1" sqref="L13" xr:uid="{1BA437BE-04E6-46B8-BA7E-FEB1770CA4BB}">
      <formula1>year_end</formula1>
    </dataValidation>
  </dataValidations>
  <pageMargins left="0.5" right="0.5" top="0.5" bottom="0.5" header="0.05" footer="0.05"/>
  <pageSetup paperSize="9" scale="7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SSINESS_TYPE_DROPDOWN">
              <controlPr defaultSize="0" autoLine="0" autoPict="0" macro="[0]!CoverPage_BUSSINESS_TYPE_DROPDOWN_Change">
                <anchor moveWithCells="1">
                  <from>
                    <xdr:col>4</xdr:col>
                    <xdr:colOff>1409700</xdr:colOff>
                    <xdr:row>16</xdr:row>
                    <xdr:rowOff>0</xdr:rowOff>
                  </from>
                  <to>
                    <xdr:col>12</xdr:col>
                    <xdr:colOff>38100</xdr:colOff>
                    <xdr:row>17</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B9C37C-3C72-40B2-93A6-5507C2B0D202}">
  <sheetPr codeName="Sheet16">
    <pageSetUpPr autoPageBreaks="0" fitToPage="1"/>
  </sheetPr>
  <dimension ref="A1:FE147"/>
  <sheetViews>
    <sheetView showGridLines="0" topLeftCell="B1" zoomScale="80" zoomScaleNormal="80" workbookViewId="0">
      <selection activeCell="B1" sqref="B1"/>
    </sheetView>
  </sheetViews>
  <sheetFormatPr defaultColWidth="8.42578125" defaultRowHeight="12.75"/>
  <cols>
    <col min="1" max="1" width="2.42578125" style="46" hidden="1" customWidth="1"/>
    <col min="2" max="2" width="78.42578125" style="46" customWidth="1"/>
    <col min="3" max="3" width="23.42578125" style="93" customWidth="1"/>
    <col min="4" max="156" width="20.42578125" style="46" customWidth="1"/>
    <col min="157" max="157" width="3.42578125" style="46" customWidth="1"/>
    <col min="158" max="161" width="8.42578125" style="46" customWidth="1"/>
    <col min="162" max="16384" width="8.42578125" style="46"/>
  </cols>
  <sheetData>
    <row r="1" spans="1:161" s="90" customFormat="1" ht="17.25" customHeight="1">
      <c r="B1" s="78" t="s">
        <v>856</v>
      </c>
      <c r="C1" s="411"/>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c r="DV1" s="78"/>
      <c r="DW1" s="78"/>
      <c r="DX1" s="78"/>
      <c r="DY1" s="78"/>
      <c r="DZ1" s="78"/>
      <c r="EA1" s="78"/>
      <c r="EB1" s="78"/>
      <c r="EC1" s="78"/>
      <c r="ED1" s="78"/>
      <c r="EE1" s="78"/>
      <c r="EF1" s="78"/>
      <c r="EG1" s="78"/>
      <c r="EH1" s="78"/>
      <c r="EI1" s="78"/>
      <c r="EJ1" s="78"/>
      <c r="EK1" s="78"/>
      <c r="EL1" s="78"/>
      <c r="EM1" s="78"/>
      <c r="EN1" s="78"/>
      <c r="EO1" s="78"/>
      <c r="EP1" s="78"/>
      <c r="EQ1" s="78"/>
      <c r="ER1" s="78"/>
      <c r="ES1" s="78"/>
      <c r="ET1" s="78"/>
      <c r="EU1" s="78"/>
      <c r="EV1" s="78"/>
      <c r="EW1" s="78"/>
      <c r="EX1" s="78"/>
      <c r="EY1" s="78"/>
      <c r="EZ1" s="78"/>
      <c r="FA1" s="78"/>
      <c r="FB1" s="46"/>
      <c r="FC1" s="46"/>
      <c r="FD1" s="46"/>
    </row>
    <row r="2" spans="1:161" s="90" customFormat="1" ht="15" customHeight="1">
      <c r="B2" s="412" t="s">
        <v>537</v>
      </c>
      <c r="C2" s="329" t="str">
        <f>'Cover Page'!F15</f>
        <v>&lt;&lt;Enter by Insurer&gt;&gt;</v>
      </c>
      <c r="D2" s="31"/>
      <c r="E2" s="31"/>
      <c r="F2" s="31"/>
      <c r="G2" s="31"/>
      <c r="H2" s="31"/>
      <c r="I2" s="31"/>
      <c r="J2" s="31"/>
      <c r="K2" s="31"/>
      <c r="L2" s="31"/>
      <c r="M2" s="31"/>
      <c r="N2" s="31"/>
      <c r="O2" s="31"/>
      <c r="P2" s="413"/>
      <c r="Q2" s="413"/>
      <c r="R2" s="413"/>
      <c r="S2" s="413"/>
      <c r="T2" s="413"/>
      <c r="U2" s="413"/>
      <c r="V2" s="413"/>
      <c r="W2" s="413"/>
      <c r="X2" s="413"/>
      <c r="Y2" s="413"/>
      <c r="Z2" s="413"/>
      <c r="AA2" s="413"/>
      <c r="AB2" s="413"/>
      <c r="AC2" s="413"/>
      <c r="AD2" s="413"/>
      <c r="AE2" s="413"/>
      <c r="AF2" s="46"/>
      <c r="AG2" s="46"/>
      <c r="AH2" s="46"/>
      <c r="AI2" s="46"/>
      <c r="AJ2" s="46"/>
      <c r="AK2" s="46"/>
      <c r="AL2" s="46"/>
      <c r="AM2" s="46"/>
      <c r="AN2" s="46"/>
      <c r="AO2" s="46"/>
      <c r="AP2" s="46"/>
      <c r="AQ2" s="46"/>
      <c r="AR2" s="46"/>
      <c r="AS2" s="46"/>
      <c r="AT2" s="46"/>
      <c r="AU2" s="46"/>
      <c r="AV2" s="46"/>
      <c r="AW2" s="46"/>
      <c r="AX2" s="46"/>
      <c r="AY2" s="46"/>
      <c r="AZ2" s="46"/>
      <c r="BA2" s="46"/>
      <c r="BB2" s="46"/>
      <c r="BC2" s="46"/>
      <c r="BD2" s="46"/>
      <c r="BE2" s="46"/>
      <c r="BF2" s="46"/>
      <c r="BG2" s="46"/>
      <c r="BH2" s="46"/>
      <c r="BI2" s="46"/>
      <c r="BJ2" s="46"/>
      <c r="BK2" s="46"/>
      <c r="BL2" s="46"/>
      <c r="BM2" s="46"/>
      <c r="BN2" s="46"/>
      <c r="BO2" s="46"/>
      <c r="BP2" s="46"/>
      <c r="BQ2" s="46"/>
      <c r="BR2" s="46"/>
      <c r="BS2" s="46"/>
      <c r="BT2" s="46"/>
      <c r="BU2" s="46"/>
      <c r="BV2" s="46"/>
      <c r="BW2" s="46"/>
      <c r="BX2" s="46"/>
      <c r="BY2" s="46"/>
      <c r="BZ2" s="46"/>
      <c r="CA2" s="46"/>
      <c r="CB2" s="46"/>
      <c r="CC2" s="46"/>
      <c r="CD2" s="46"/>
      <c r="CE2" s="46"/>
      <c r="CF2" s="46"/>
      <c r="CG2" s="46"/>
      <c r="CH2" s="46"/>
      <c r="CI2" s="46"/>
      <c r="CJ2" s="46"/>
      <c r="CK2" s="46"/>
      <c r="CL2" s="46"/>
      <c r="CM2" s="46"/>
      <c r="CN2" s="46"/>
      <c r="CO2" s="46"/>
      <c r="CP2" s="46"/>
      <c r="CQ2" s="46"/>
      <c r="CR2" s="46"/>
      <c r="CS2" s="46"/>
      <c r="CT2" s="46"/>
      <c r="CU2" s="46"/>
      <c r="CV2" s="46"/>
      <c r="CW2" s="46"/>
      <c r="CX2" s="46"/>
      <c r="CY2" s="46"/>
      <c r="CZ2" s="46"/>
      <c r="DA2" s="46"/>
      <c r="DB2" s="46"/>
      <c r="DC2" s="46"/>
      <c r="DD2" s="46"/>
      <c r="DE2" s="46"/>
      <c r="DF2" s="46"/>
      <c r="DG2" s="46"/>
      <c r="DH2" s="46"/>
      <c r="DI2" s="46"/>
      <c r="DJ2" s="46"/>
      <c r="DK2" s="46"/>
      <c r="DL2" s="46"/>
      <c r="DM2" s="46"/>
      <c r="DN2" s="46"/>
      <c r="DO2" s="46"/>
      <c r="DP2" s="46"/>
      <c r="DQ2" s="46"/>
      <c r="DR2" s="46"/>
      <c r="DS2" s="46"/>
      <c r="DT2" s="46"/>
      <c r="DU2" s="46"/>
      <c r="DV2" s="46"/>
      <c r="DW2" s="46"/>
      <c r="DX2" s="46"/>
      <c r="DY2" s="46"/>
      <c r="DZ2" s="46"/>
      <c r="EA2" s="46"/>
      <c r="EB2" s="46"/>
      <c r="EC2" s="46"/>
      <c r="ED2" s="46"/>
      <c r="EE2" s="46"/>
      <c r="EF2" s="46"/>
      <c r="EG2" s="46"/>
      <c r="EH2" s="46"/>
      <c r="EI2" s="46"/>
      <c r="EJ2" s="46"/>
      <c r="EK2" s="46"/>
      <c r="EL2" s="46"/>
      <c r="EM2" s="46"/>
      <c r="EN2" s="46"/>
      <c r="EO2" s="46"/>
      <c r="EP2" s="46"/>
      <c r="EQ2" s="46"/>
      <c r="ER2" s="46"/>
      <c r="ES2" s="46"/>
      <c r="ET2" s="46"/>
      <c r="EU2" s="46"/>
      <c r="EV2" s="46"/>
      <c r="EW2" s="46"/>
      <c r="EX2" s="46"/>
      <c r="EY2" s="46"/>
      <c r="EZ2" s="46"/>
      <c r="FA2" s="46"/>
      <c r="FB2" s="46"/>
      <c r="FC2" s="46"/>
      <c r="FD2" s="46"/>
    </row>
    <row r="3" spans="1:161" s="90" customFormat="1" ht="15" customHeight="1">
      <c r="B3" s="412" t="s">
        <v>538</v>
      </c>
      <c r="C3" s="414" t="str">
        <f>TEXT(IF('Cover Page'!P13="","",'Cover Page'!P13), "[$-en-HK,1]dd mmm yyyy")</f>
        <v/>
      </c>
      <c r="D3" s="31"/>
      <c r="E3" s="31"/>
      <c r="F3" s="31"/>
      <c r="G3" s="31"/>
      <c r="H3" s="31"/>
      <c r="I3" s="31"/>
      <c r="J3" s="31"/>
      <c r="K3" s="31"/>
      <c r="L3" s="31"/>
      <c r="M3" s="31"/>
      <c r="N3" s="31"/>
      <c r="O3" s="31"/>
      <c r="P3" s="413"/>
      <c r="Q3" s="413"/>
      <c r="R3" s="413"/>
      <c r="S3" s="413"/>
      <c r="T3" s="413"/>
      <c r="U3" s="413"/>
      <c r="V3" s="413"/>
      <c r="W3" s="413"/>
      <c r="X3" s="413"/>
      <c r="Y3" s="413"/>
      <c r="Z3" s="413"/>
      <c r="AA3" s="413"/>
      <c r="AB3" s="413"/>
      <c r="AC3" s="413"/>
      <c r="AD3" s="413"/>
      <c r="AE3" s="413"/>
      <c r="AF3" s="46"/>
      <c r="AG3" s="46"/>
      <c r="AH3" s="46"/>
      <c r="AI3" s="46"/>
      <c r="AJ3" s="46"/>
      <c r="AK3" s="46"/>
      <c r="AL3" s="46"/>
      <c r="AM3" s="46"/>
      <c r="AN3" s="46"/>
      <c r="AO3" s="46"/>
      <c r="AP3" s="46"/>
      <c r="AQ3" s="46"/>
      <c r="AR3" s="46"/>
      <c r="AS3" s="46"/>
      <c r="AT3" s="46"/>
      <c r="AU3" s="46"/>
      <c r="AV3" s="46"/>
      <c r="AW3" s="46"/>
      <c r="AX3" s="46"/>
      <c r="AY3" s="46"/>
      <c r="AZ3" s="46"/>
      <c r="BA3" s="46"/>
      <c r="BB3" s="46"/>
      <c r="BC3" s="46"/>
      <c r="BD3" s="46"/>
      <c r="BE3" s="46"/>
      <c r="BF3" s="46"/>
      <c r="BG3" s="46"/>
      <c r="BH3" s="46"/>
      <c r="BI3" s="46"/>
      <c r="BJ3" s="46"/>
      <c r="BK3" s="46"/>
      <c r="BL3" s="46"/>
      <c r="BM3" s="46"/>
      <c r="BN3" s="46"/>
      <c r="BO3" s="46"/>
      <c r="BP3" s="46"/>
      <c r="BQ3" s="46"/>
      <c r="BR3" s="46"/>
      <c r="BS3" s="46"/>
      <c r="BT3" s="46"/>
      <c r="BU3" s="46"/>
      <c r="BV3" s="46"/>
      <c r="BW3" s="46"/>
      <c r="BX3" s="46"/>
      <c r="BY3" s="46"/>
      <c r="BZ3" s="46"/>
      <c r="CA3" s="46"/>
      <c r="CB3" s="46"/>
      <c r="CC3" s="46"/>
      <c r="CD3" s="46"/>
      <c r="CE3" s="46"/>
      <c r="CF3" s="46"/>
      <c r="CG3" s="46"/>
      <c r="CH3" s="46"/>
      <c r="CI3" s="46"/>
      <c r="CJ3" s="46"/>
      <c r="CK3" s="46"/>
      <c r="CL3" s="46"/>
      <c r="CM3" s="46"/>
      <c r="CN3" s="46"/>
      <c r="CO3" s="46"/>
      <c r="CP3" s="46"/>
      <c r="CQ3" s="46"/>
      <c r="CR3" s="46"/>
      <c r="CS3" s="46"/>
      <c r="CT3" s="46"/>
      <c r="CU3" s="46"/>
      <c r="CV3" s="46"/>
      <c r="CW3" s="46"/>
      <c r="CX3" s="46"/>
      <c r="CY3" s="46"/>
      <c r="CZ3" s="46"/>
      <c r="DA3" s="46"/>
      <c r="DB3" s="46"/>
      <c r="DC3" s="46"/>
      <c r="DD3" s="46"/>
      <c r="DE3" s="46"/>
      <c r="DF3" s="46"/>
      <c r="DG3" s="46"/>
      <c r="DH3" s="46"/>
      <c r="DI3" s="46"/>
      <c r="DJ3" s="46"/>
      <c r="DK3" s="46"/>
      <c r="DL3" s="46"/>
      <c r="DM3" s="46"/>
      <c r="DN3" s="46"/>
      <c r="DO3" s="46"/>
      <c r="DP3" s="46"/>
      <c r="DQ3" s="46"/>
      <c r="DR3" s="46"/>
      <c r="DS3" s="46"/>
      <c r="DT3" s="46"/>
      <c r="DU3" s="46"/>
      <c r="DV3" s="46"/>
      <c r="DW3" s="46"/>
      <c r="DX3" s="46"/>
      <c r="DY3" s="46"/>
      <c r="DZ3" s="46"/>
      <c r="EA3" s="46"/>
      <c r="EB3" s="46"/>
      <c r="EC3" s="46"/>
      <c r="ED3" s="46"/>
      <c r="EE3" s="46"/>
      <c r="EF3" s="46"/>
      <c r="EG3" s="46"/>
      <c r="EH3" s="46"/>
      <c r="EI3" s="46"/>
      <c r="EJ3" s="46"/>
      <c r="EK3" s="46"/>
      <c r="EL3" s="46"/>
      <c r="EM3" s="46"/>
      <c r="EN3" s="46"/>
      <c r="EO3" s="46"/>
      <c r="EP3" s="46"/>
      <c r="EQ3" s="46"/>
      <c r="ER3" s="46"/>
      <c r="ES3" s="46"/>
      <c r="ET3" s="46"/>
      <c r="EU3" s="46"/>
      <c r="EV3" s="46"/>
      <c r="EW3" s="46"/>
      <c r="EX3" s="46"/>
      <c r="EY3" s="46"/>
      <c r="EZ3" s="46"/>
      <c r="FA3" s="46"/>
      <c r="FB3" s="46"/>
      <c r="FC3" s="46"/>
      <c r="FD3" s="46"/>
    </row>
    <row r="4" spans="1:161" s="90" customFormat="1" ht="15" customHeight="1">
      <c r="B4" s="412" t="s">
        <v>539</v>
      </c>
      <c r="C4" s="329" t="str">
        <f>'B.G.R.1 GI Results (Total)'!C4</f>
        <v>Please fill in the Financial Reporting Month</v>
      </c>
      <c r="D4" s="31"/>
      <c r="E4" s="442"/>
      <c r="F4" s="31"/>
      <c r="G4" s="31"/>
      <c r="H4" s="31"/>
      <c r="I4" s="31"/>
      <c r="J4" s="31"/>
      <c r="K4" s="31"/>
      <c r="L4" s="31"/>
      <c r="M4" s="31"/>
      <c r="N4" s="31"/>
      <c r="O4" s="31"/>
      <c r="P4" s="413"/>
      <c r="Q4" s="413"/>
      <c r="R4" s="413"/>
      <c r="S4" s="413"/>
      <c r="T4" s="413"/>
      <c r="U4" s="413"/>
      <c r="V4" s="413"/>
      <c r="W4" s="413"/>
      <c r="X4" s="413"/>
      <c r="Y4" s="413"/>
      <c r="Z4" s="413"/>
      <c r="AA4" s="413"/>
      <c r="AB4" s="413"/>
      <c r="AC4" s="413"/>
      <c r="AD4" s="413"/>
      <c r="AE4" s="413"/>
      <c r="AF4" s="46"/>
      <c r="AG4" s="46"/>
      <c r="AH4" s="46"/>
      <c r="AI4" s="46"/>
      <c r="AJ4" s="46"/>
      <c r="AK4" s="46"/>
      <c r="AL4" s="46"/>
      <c r="AM4" s="46"/>
      <c r="AN4" s="46"/>
      <c r="AO4" s="46"/>
      <c r="AP4" s="46"/>
      <c r="AQ4" s="46"/>
      <c r="AR4" s="46"/>
      <c r="AS4" s="46"/>
      <c r="AT4" s="46"/>
      <c r="AU4" s="46"/>
      <c r="AV4" s="46"/>
      <c r="AW4" s="46"/>
      <c r="AX4" s="46"/>
      <c r="AY4" s="46"/>
      <c r="AZ4" s="46"/>
      <c r="BA4" s="46"/>
      <c r="BB4" s="46"/>
      <c r="BC4" s="46"/>
      <c r="BD4" s="46"/>
      <c r="BE4" s="46"/>
      <c r="BF4" s="46"/>
      <c r="BG4" s="46"/>
      <c r="BH4" s="46"/>
      <c r="BI4" s="46"/>
      <c r="BJ4" s="46"/>
      <c r="BK4" s="46"/>
      <c r="BL4" s="46"/>
      <c r="BM4" s="46"/>
      <c r="BN4" s="46"/>
      <c r="BO4" s="46"/>
      <c r="BP4" s="46"/>
      <c r="BQ4" s="46"/>
      <c r="BR4" s="46"/>
      <c r="BS4" s="46"/>
      <c r="BT4" s="46"/>
      <c r="BU4" s="46"/>
      <c r="BV4" s="46"/>
      <c r="BW4" s="46"/>
      <c r="BX4" s="46"/>
      <c r="BY4" s="46"/>
      <c r="BZ4" s="46"/>
      <c r="CA4" s="46"/>
      <c r="CB4" s="46"/>
      <c r="CC4" s="46"/>
      <c r="CD4" s="46"/>
      <c r="CE4" s="46"/>
      <c r="CF4" s="46"/>
      <c r="CG4" s="46"/>
      <c r="CH4" s="46"/>
      <c r="CI4" s="46"/>
      <c r="CJ4" s="46"/>
      <c r="CK4" s="46"/>
      <c r="CL4" s="46"/>
      <c r="CM4" s="46"/>
      <c r="CN4" s="46"/>
      <c r="CO4" s="46"/>
      <c r="CP4" s="46"/>
      <c r="CQ4" s="46"/>
      <c r="CR4" s="46"/>
      <c r="CS4" s="46"/>
      <c r="CT4" s="46"/>
      <c r="CU4" s="46"/>
      <c r="CV4" s="46"/>
      <c r="CW4" s="46"/>
      <c r="CX4" s="46"/>
      <c r="CY4" s="46"/>
      <c r="CZ4" s="46"/>
      <c r="DA4" s="46"/>
      <c r="DB4" s="46"/>
      <c r="DC4" s="46"/>
      <c r="DD4" s="46"/>
      <c r="DE4" s="46"/>
      <c r="DF4" s="46"/>
      <c r="DG4" s="46"/>
      <c r="DH4" s="46"/>
      <c r="DI4" s="46"/>
      <c r="DJ4" s="46"/>
      <c r="DK4" s="46"/>
      <c r="DL4" s="46"/>
      <c r="DM4" s="46"/>
      <c r="DN4" s="46"/>
      <c r="DO4" s="46"/>
      <c r="DP4" s="46"/>
      <c r="DQ4" s="46"/>
      <c r="DR4" s="46"/>
      <c r="DS4" s="46"/>
      <c r="DT4" s="46"/>
      <c r="DU4" s="46"/>
      <c r="DV4" s="46"/>
      <c r="DW4" s="46"/>
      <c r="DX4" s="46"/>
      <c r="DY4" s="46"/>
      <c r="DZ4" s="46"/>
      <c r="EA4" s="46"/>
      <c r="EB4" s="46"/>
      <c r="EC4" s="46"/>
      <c r="ED4" s="46"/>
      <c r="EE4" s="46"/>
      <c r="EF4" s="46"/>
      <c r="EG4" s="46"/>
      <c r="EH4" s="46"/>
      <c r="EI4" s="46"/>
      <c r="EJ4" s="46"/>
      <c r="EK4" s="46"/>
      <c r="EL4" s="46"/>
      <c r="EM4" s="46"/>
      <c r="EN4" s="46"/>
      <c r="EO4" s="46"/>
      <c r="EP4" s="46"/>
      <c r="EQ4" s="46"/>
      <c r="ER4" s="46"/>
      <c r="ES4" s="46"/>
      <c r="ET4" s="46"/>
      <c r="EU4" s="46"/>
      <c r="EV4" s="46"/>
      <c r="EW4" s="46"/>
      <c r="EX4" s="46"/>
      <c r="EY4" s="46"/>
      <c r="EZ4" s="46"/>
      <c r="FA4" s="46"/>
      <c r="FB4" s="46"/>
      <c r="FC4" s="46"/>
      <c r="FD4" s="46"/>
    </row>
    <row r="5" spans="1:161" ht="15" customHeight="1">
      <c r="A5" s="90"/>
      <c r="B5" s="412" t="s">
        <v>2</v>
      </c>
      <c r="C5" s="348" t="str" cm="1">
        <f t="array" aca="1" ref="C5" ca="1">INDIRECT("'Cover Page'!F11")</f>
        <v>Annual</v>
      </c>
      <c r="D5" s="413"/>
      <c r="E5" s="413"/>
      <c r="F5" s="413"/>
      <c r="G5" s="413"/>
      <c r="H5" s="413"/>
      <c r="I5" s="413"/>
      <c r="J5" s="413"/>
      <c r="K5" s="413"/>
      <c r="L5" s="413"/>
      <c r="M5" s="413"/>
      <c r="N5" s="413"/>
      <c r="O5" s="413"/>
      <c r="P5" s="413"/>
      <c r="FE5" s="92"/>
    </row>
    <row r="6" spans="1:161" s="94" customFormat="1" ht="15" customHeight="1">
      <c r="B6" s="415" t="s">
        <v>779</v>
      </c>
      <c r="C6" s="934" t="str">
        <f>IFERROR(IF('Cover Page'!N13="","",'Cover Page'!N13),"")</f>
        <v/>
      </c>
      <c r="D6" s="934"/>
      <c r="E6" s="95"/>
      <c r="F6" s="443"/>
    </row>
    <row r="7" spans="1:161" s="94" customFormat="1" ht="15" customHeight="1">
      <c r="B7" s="415" t="s">
        <v>780</v>
      </c>
      <c r="C7" s="934" t="str">
        <f>IFERROR(IF('Cover Page'!O13="","",'Cover Page'!O13),"")</f>
        <v/>
      </c>
      <c r="D7" s="934"/>
      <c r="E7" s="95"/>
    </row>
    <row r="8" spans="1:161" ht="15" customHeight="1">
      <c r="B8" s="356" t="s">
        <v>540</v>
      </c>
      <c r="D8" s="416"/>
      <c r="E8" s="416"/>
      <c r="F8" s="417"/>
      <c r="G8" s="418"/>
      <c r="H8" s="96"/>
      <c r="I8" s="419"/>
      <c r="J8" s="419"/>
      <c r="K8" s="96"/>
      <c r="L8" s="416"/>
      <c r="M8" s="416"/>
      <c r="N8" s="416"/>
      <c r="O8" s="416"/>
      <c r="P8" s="416"/>
    </row>
    <row r="9" spans="1:161" ht="15" customHeight="1">
      <c r="B9" s="357" t="s">
        <v>857</v>
      </c>
      <c r="C9" s="444"/>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9"/>
      <c r="AL9" s="119"/>
      <c r="AM9" s="119"/>
      <c r="AN9" s="119"/>
      <c r="AO9" s="119"/>
      <c r="AP9" s="119"/>
      <c r="AQ9" s="119"/>
      <c r="AR9" s="119"/>
      <c r="AS9" s="119"/>
      <c r="AT9" s="119"/>
      <c r="AU9" s="119"/>
      <c r="AV9" s="119"/>
      <c r="AW9" s="119"/>
      <c r="AX9" s="119"/>
      <c r="AY9" s="119"/>
      <c r="AZ9" s="119"/>
      <c r="BA9" s="119"/>
      <c r="BB9" s="119"/>
      <c r="BC9" s="119"/>
      <c r="BD9" s="119"/>
      <c r="BE9" s="119"/>
      <c r="BF9" s="119"/>
      <c r="BG9" s="119"/>
      <c r="BH9" s="119"/>
      <c r="BI9" s="119"/>
      <c r="BJ9" s="119"/>
      <c r="BK9" s="119"/>
      <c r="BL9" s="119"/>
      <c r="BM9" s="119"/>
      <c r="BN9" s="119"/>
      <c r="BO9" s="119"/>
      <c r="BP9" s="119"/>
      <c r="BQ9" s="119"/>
      <c r="BR9" s="119"/>
      <c r="BS9" s="119"/>
      <c r="BT9" s="119"/>
      <c r="BU9" s="119"/>
      <c r="BV9" s="119"/>
      <c r="BW9" s="119"/>
      <c r="BX9" s="119"/>
      <c r="BY9" s="119"/>
      <c r="BZ9" s="119"/>
      <c r="CA9" s="119"/>
      <c r="CB9" s="119"/>
      <c r="CC9" s="119"/>
      <c r="CD9" s="119"/>
      <c r="CE9" s="119"/>
      <c r="CF9" s="119"/>
      <c r="CG9" s="119"/>
      <c r="CH9" s="119"/>
      <c r="CI9" s="119"/>
      <c r="CJ9" s="119"/>
      <c r="CK9" s="119"/>
      <c r="CL9" s="119"/>
      <c r="CM9" s="119"/>
      <c r="CN9" s="119"/>
      <c r="CO9" s="119"/>
      <c r="CP9" s="119"/>
      <c r="CQ9" s="119"/>
      <c r="CR9" s="119"/>
      <c r="CS9" s="119"/>
      <c r="CT9" s="119"/>
      <c r="CU9" s="119"/>
      <c r="CV9" s="119"/>
      <c r="CW9" s="119"/>
      <c r="CX9" s="119"/>
      <c r="CY9" s="119"/>
      <c r="CZ9" s="119"/>
      <c r="DA9" s="119"/>
      <c r="DB9" s="119"/>
      <c r="DC9" s="119"/>
      <c r="DD9" s="119"/>
      <c r="DE9" s="119"/>
      <c r="DF9" s="119"/>
      <c r="DG9" s="119"/>
      <c r="DH9" s="119"/>
      <c r="DI9" s="119"/>
      <c r="DJ9" s="119"/>
      <c r="DK9" s="119"/>
      <c r="DL9" s="119"/>
      <c r="DM9" s="119"/>
      <c r="DN9" s="119"/>
      <c r="DO9" s="119"/>
      <c r="DP9" s="119"/>
      <c r="DQ9" s="119"/>
      <c r="DR9" s="119"/>
      <c r="DS9" s="119"/>
      <c r="DT9" s="119"/>
      <c r="DU9" s="119"/>
      <c r="DV9" s="119"/>
      <c r="DW9" s="119"/>
      <c r="DX9" s="119"/>
      <c r="DY9" s="119"/>
      <c r="DZ9" s="119"/>
      <c r="EA9" s="119"/>
      <c r="EB9" s="119"/>
      <c r="EC9" s="119"/>
      <c r="ED9" s="119"/>
      <c r="EE9" s="119"/>
      <c r="EF9" s="119"/>
      <c r="EG9" s="119"/>
      <c r="EH9" s="119"/>
      <c r="EI9" s="119"/>
      <c r="EJ9" s="119"/>
      <c r="EK9" s="119"/>
      <c r="EL9" s="119"/>
      <c r="EM9" s="119"/>
      <c r="EN9" s="119"/>
      <c r="EO9" s="119"/>
      <c r="EP9" s="119"/>
      <c r="EQ9" s="119"/>
      <c r="ER9" s="119"/>
      <c r="ES9" s="119"/>
      <c r="ET9" s="119"/>
      <c r="EU9" s="119"/>
      <c r="EV9" s="119"/>
      <c r="EW9" s="119"/>
      <c r="EX9" s="119"/>
      <c r="EY9" s="119"/>
      <c r="EZ9" s="119"/>
      <c r="FA9" s="119"/>
    </row>
    <row r="10" spans="1:161" ht="15" customHeight="1">
      <c r="B10" s="421"/>
      <c r="D10" s="422"/>
    </row>
    <row r="11" spans="1:161" ht="27" customHeight="1">
      <c r="B11" s="842" t="s">
        <v>541</v>
      </c>
      <c r="C11" s="843"/>
      <c r="D11" s="425" t="s">
        <v>782</v>
      </c>
      <c r="E11" s="425" t="s">
        <v>543</v>
      </c>
      <c r="F11" s="425" t="s">
        <v>544</v>
      </c>
      <c r="G11" s="425" t="s">
        <v>545</v>
      </c>
      <c r="H11" s="425" t="s">
        <v>667</v>
      </c>
      <c r="I11" s="425" t="s">
        <v>546</v>
      </c>
      <c r="J11" s="425" t="s">
        <v>547</v>
      </c>
      <c r="K11" s="425" t="s">
        <v>548</v>
      </c>
      <c r="L11" s="425" t="s">
        <v>549</v>
      </c>
      <c r="M11" s="425" t="s">
        <v>550</v>
      </c>
      <c r="N11" s="425" t="s">
        <v>551</v>
      </c>
      <c r="O11" s="425" t="s">
        <v>552</v>
      </c>
      <c r="P11" s="425" t="s">
        <v>553</v>
      </c>
      <c r="Q11" s="425" t="s">
        <v>694</v>
      </c>
      <c r="R11" s="425" t="s">
        <v>695</v>
      </c>
      <c r="S11" s="425" t="s">
        <v>783</v>
      </c>
      <c r="T11" s="425" t="s">
        <v>784</v>
      </c>
      <c r="U11" s="425" t="s">
        <v>785</v>
      </c>
      <c r="V11" s="425" t="s">
        <v>786</v>
      </c>
      <c r="W11" s="425" t="s">
        <v>787</v>
      </c>
      <c r="X11" s="425" t="s">
        <v>788</v>
      </c>
      <c r="Y11" s="425" t="s">
        <v>789</v>
      </c>
      <c r="Z11" s="425" t="s">
        <v>790</v>
      </c>
      <c r="AA11" s="425" t="s">
        <v>791</v>
      </c>
      <c r="AB11" s="425" t="s">
        <v>792</v>
      </c>
      <c r="AC11" s="425" t="s">
        <v>836</v>
      </c>
      <c r="AD11" s="425" t="s">
        <v>837</v>
      </c>
      <c r="AE11" s="425" t="s">
        <v>838</v>
      </c>
      <c r="AF11" s="425" t="s">
        <v>839</v>
      </c>
      <c r="AG11" s="425" t="s">
        <v>840</v>
      </c>
      <c r="AH11" s="425" t="s">
        <v>841</v>
      </c>
      <c r="AI11" s="425" t="s">
        <v>842</v>
      </c>
      <c r="AJ11" s="425" t="s">
        <v>843</v>
      </c>
      <c r="AK11" s="425" t="s">
        <v>844</v>
      </c>
      <c r="AL11" s="425" t="s">
        <v>845</v>
      </c>
      <c r="AM11" s="425" t="s">
        <v>846</v>
      </c>
      <c r="AN11" s="425" t="s">
        <v>858</v>
      </c>
      <c r="AO11" s="425" t="s">
        <v>859</v>
      </c>
      <c r="AP11" s="425" t="s">
        <v>860</v>
      </c>
      <c r="AQ11" s="425" t="s">
        <v>861</v>
      </c>
      <c r="AR11" s="425" t="s">
        <v>862</v>
      </c>
      <c r="AS11" s="425" t="s">
        <v>863</v>
      </c>
      <c r="AT11" s="425" t="s">
        <v>864</v>
      </c>
      <c r="AU11" s="425" t="s">
        <v>865</v>
      </c>
      <c r="AV11" s="425" t="s">
        <v>866</v>
      </c>
      <c r="AW11" s="425" t="s">
        <v>867</v>
      </c>
      <c r="AX11" s="425" t="s">
        <v>868</v>
      </c>
      <c r="AY11" s="425" t="s">
        <v>869</v>
      </c>
      <c r="AZ11" s="425" t="s">
        <v>870</v>
      </c>
      <c r="BA11" s="425" t="s">
        <v>871</v>
      </c>
      <c r="BB11" s="425" t="s">
        <v>872</v>
      </c>
      <c r="BC11" s="425" t="s">
        <v>873</v>
      </c>
      <c r="BD11" s="425" t="s">
        <v>874</v>
      </c>
      <c r="BE11" s="425" t="s">
        <v>875</v>
      </c>
      <c r="BF11" s="425" t="s">
        <v>876</v>
      </c>
      <c r="BG11" s="425" t="s">
        <v>877</v>
      </c>
      <c r="BH11" s="425" t="s">
        <v>878</v>
      </c>
      <c r="BI11" s="425" t="s">
        <v>879</v>
      </c>
      <c r="BJ11" s="425" t="s">
        <v>880</v>
      </c>
      <c r="BK11" s="425" t="s">
        <v>881</v>
      </c>
      <c r="BL11" s="425" t="s">
        <v>882</v>
      </c>
      <c r="BM11" s="425" t="s">
        <v>883</v>
      </c>
      <c r="BN11" s="425" t="s">
        <v>884</v>
      </c>
      <c r="BO11" s="425" t="s">
        <v>885</v>
      </c>
      <c r="BP11" s="425" t="s">
        <v>886</v>
      </c>
      <c r="BQ11" s="425" t="s">
        <v>887</v>
      </c>
      <c r="BR11" s="425" t="s">
        <v>888</v>
      </c>
      <c r="BS11" s="425" t="s">
        <v>889</v>
      </c>
      <c r="BT11" s="425" t="s">
        <v>890</v>
      </c>
      <c r="BU11" s="425" t="s">
        <v>891</v>
      </c>
      <c r="BV11" s="425" t="s">
        <v>892</v>
      </c>
      <c r="BW11" s="425" t="s">
        <v>893</v>
      </c>
      <c r="BX11" s="425" t="s">
        <v>894</v>
      </c>
      <c r="BY11" s="425" t="s">
        <v>895</v>
      </c>
      <c r="BZ11" s="425" t="s">
        <v>896</v>
      </c>
      <c r="CA11" s="425" t="s">
        <v>897</v>
      </c>
      <c r="CB11" s="425" t="s">
        <v>898</v>
      </c>
      <c r="CC11" s="425" t="s">
        <v>899</v>
      </c>
      <c r="CD11" s="425" t="s">
        <v>900</v>
      </c>
      <c r="CE11" s="425" t="s">
        <v>901</v>
      </c>
      <c r="CF11" s="425" t="s">
        <v>902</v>
      </c>
      <c r="CG11" s="425" t="s">
        <v>903</v>
      </c>
      <c r="CH11" s="425" t="s">
        <v>904</v>
      </c>
      <c r="CI11" s="425" t="s">
        <v>905</v>
      </c>
      <c r="CJ11" s="425" t="s">
        <v>906</v>
      </c>
      <c r="CK11" s="425" t="s">
        <v>907</v>
      </c>
      <c r="CL11" s="425" t="s">
        <v>908</v>
      </c>
      <c r="CM11" s="425" t="s">
        <v>909</v>
      </c>
      <c r="CN11" s="425" t="s">
        <v>910</v>
      </c>
      <c r="CO11" s="425" t="s">
        <v>911</v>
      </c>
      <c r="CP11" s="425" t="s">
        <v>912</v>
      </c>
      <c r="CQ11" s="425" t="s">
        <v>913</v>
      </c>
      <c r="CR11" s="425" t="s">
        <v>914</v>
      </c>
      <c r="CS11" s="425" t="s">
        <v>915</v>
      </c>
      <c r="CT11" s="425" t="s">
        <v>916</v>
      </c>
      <c r="CU11" s="425" t="s">
        <v>917</v>
      </c>
      <c r="CV11" s="425" t="s">
        <v>918</v>
      </c>
      <c r="CW11" s="425" t="s">
        <v>919</v>
      </c>
      <c r="CX11" s="425" t="s">
        <v>920</v>
      </c>
      <c r="CY11" s="425" t="s">
        <v>921</v>
      </c>
      <c r="CZ11" s="425" t="s">
        <v>922</v>
      </c>
      <c r="DA11" s="425" t="s">
        <v>923</v>
      </c>
      <c r="DB11" s="425" t="s">
        <v>924</v>
      </c>
      <c r="DC11" s="425" t="s">
        <v>925</v>
      </c>
      <c r="DD11" s="425" t="s">
        <v>926</v>
      </c>
      <c r="DE11" s="425" t="s">
        <v>927</v>
      </c>
      <c r="DF11" s="425" t="s">
        <v>928</v>
      </c>
      <c r="DG11" s="425" t="s">
        <v>929</v>
      </c>
      <c r="DH11" s="425" t="s">
        <v>930</v>
      </c>
      <c r="DI11" s="425" t="s">
        <v>931</v>
      </c>
      <c r="DJ11" s="425" t="s">
        <v>932</v>
      </c>
      <c r="DK11" s="425" t="s">
        <v>933</v>
      </c>
      <c r="DL11" s="425" t="s">
        <v>934</v>
      </c>
      <c r="DM11" s="425" t="s">
        <v>935</v>
      </c>
      <c r="DN11" s="425" t="s">
        <v>936</v>
      </c>
      <c r="DO11" s="425" t="s">
        <v>937</v>
      </c>
      <c r="DP11" s="425" t="s">
        <v>938</v>
      </c>
      <c r="DQ11" s="425" t="s">
        <v>939</v>
      </c>
      <c r="DR11" s="425" t="s">
        <v>940</v>
      </c>
      <c r="DS11" s="425" t="s">
        <v>941</v>
      </c>
      <c r="DT11" s="425" t="s">
        <v>942</v>
      </c>
      <c r="DU11" s="425" t="s">
        <v>943</v>
      </c>
      <c r="DV11" s="425" t="s">
        <v>944</v>
      </c>
      <c r="DW11" s="425" t="s">
        <v>945</v>
      </c>
      <c r="DX11" s="425" t="s">
        <v>946</v>
      </c>
      <c r="DY11" s="425" t="s">
        <v>947</v>
      </c>
      <c r="DZ11" s="425" t="s">
        <v>948</v>
      </c>
      <c r="EA11" s="425" t="s">
        <v>949</v>
      </c>
      <c r="EB11" s="425" t="s">
        <v>950</v>
      </c>
      <c r="EC11" s="425" t="s">
        <v>951</v>
      </c>
      <c r="ED11" s="425" t="s">
        <v>952</v>
      </c>
      <c r="EE11" s="425" t="s">
        <v>953</v>
      </c>
      <c r="EF11" s="425" t="s">
        <v>954</v>
      </c>
      <c r="EG11" s="425" t="s">
        <v>955</v>
      </c>
      <c r="EH11" s="425" t="s">
        <v>956</v>
      </c>
      <c r="EI11" s="425" t="s">
        <v>957</v>
      </c>
      <c r="EJ11" s="425" t="s">
        <v>958</v>
      </c>
      <c r="EK11" s="425" t="s">
        <v>959</v>
      </c>
      <c r="EL11" s="425" t="s">
        <v>960</v>
      </c>
      <c r="EM11" s="425" t="s">
        <v>961</v>
      </c>
      <c r="EN11" s="425" t="s">
        <v>962</v>
      </c>
      <c r="EO11" s="425" t="s">
        <v>963</v>
      </c>
      <c r="EP11" s="425" t="s">
        <v>964</v>
      </c>
      <c r="EQ11" s="425" t="s">
        <v>965</v>
      </c>
      <c r="ER11" s="425" t="s">
        <v>966</v>
      </c>
      <c r="ES11" s="425" t="s">
        <v>967</v>
      </c>
      <c r="ET11" s="425" t="s">
        <v>968</v>
      </c>
      <c r="EU11" s="425" t="s">
        <v>969</v>
      </c>
      <c r="EV11" s="425" t="s">
        <v>970</v>
      </c>
      <c r="EW11" s="425" t="s">
        <v>971</v>
      </c>
      <c r="EX11" s="425" t="s">
        <v>972</v>
      </c>
      <c r="EY11" s="425" t="s">
        <v>973</v>
      </c>
      <c r="EZ11" s="425" t="s">
        <v>974</v>
      </c>
    </row>
    <row r="12" spans="1:161" s="62" customFormat="1" ht="27" customHeight="1">
      <c r="B12" s="915" t="s">
        <v>793</v>
      </c>
      <c r="C12" s="916"/>
      <c r="D12" s="874" t="s">
        <v>975</v>
      </c>
      <c r="E12" s="870"/>
      <c r="F12" s="870"/>
      <c r="G12" s="870"/>
      <c r="H12" s="870"/>
      <c r="I12" s="870"/>
      <c r="J12" s="870"/>
      <c r="K12" s="870"/>
      <c r="L12" s="870"/>
      <c r="M12" s="870"/>
      <c r="N12" s="870"/>
      <c r="O12" s="870"/>
      <c r="P12" s="870"/>
      <c r="Q12" s="870"/>
      <c r="R12" s="870"/>
      <c r="S12" s="870"/>
      <c r="T12" s="870"/>
      <c r="U12" s="870"/>
      <c r="V12" s="870"/>
      <c r="W12" s="870"/>
      <c r="X12" s="870"/>
      <c r="Y12" s="870"/>
      <c r="Z12" s="870"/>
      <c r="AA12" s="870"/>
      <c r="AB12" s="870"/>
      <c r="AC12" s="870"/>
      <c r="AD12" s="870"/>
      <c r="AE12" s="871"/>
      <c r="AF12" s="874" t="s">
        <v>976</v>
      </c>
      <c r="AG12" s="870"/>
      <c r="AH12" s="870"/>
      <c r="AI12" s="870"/>
      <c r="AJ12" s="870"/>
      <c r="AK12" s="870"/>
      <c r="AL12" s="870"/>
      <c r="AM12" s="870"/>
      <c r="AN12" s="870"/>
      <c r="AO12" s="870"/>
      <c r="AP12" s="870"/>
      <c r="AQ12" s="871"/>
      <c r="AR12" s="874" t="s">
        <v>977</v>
      </c>
      <c r="AS12" s="870"/>
      <c r="AT12" s="870"/>
      <c r="AU12" s="870"/>
      <c r="AV12" s="870"/>
      <c r="AW12" s="870"/>
      <c r="AX12" s="870"/>
      <c r="AY12" s="870"/>
      <c r="AZ12" s="870"/>
      <c r="BA12" s="870"/>
      <c r="BB12" s="870"/>
      <c r="BC12" s="871"/>
      <c r="BD12" s="874" t="s">
        <v>978</v>
      </c>
      <c r="BE12" s="870"/>
      <c r="BF12" s="870"/>
      <c r="BG12" s="870"/>
      <c r="BH12" s="870"/>
      <c r="BI12" s="870"/>
      <c r="BJ12" s="870"/>
      <c r="BK12" s="870"/>
      <c r="BL12" s="870"/>
      <c r="BM12" s="870"/>
      <c r="BN12" s="870"/>
      <c r="BO12" s="871"/>
      <c r="BP12" s="890" t="s">
        <v>979</v>
      </c>
      <c r="BQ12" s="873"/>
      <c r="BR12" s="873"/>
      <c r="BS12" s="873"/>
      <c r="BT12" s="873"/>
      <c r="BU12" s="873"/>
      <c r="BV12" s="873"/>
      <c r="BW12" s="873"/>
      <c r="BX12" s="873"/>
      <c r="BY12" s="873"/>
      <c r="BZ12" s="873"/>
      <c r="CA12" s="873"/>
      <c r="CB12" s="874" t="s">
        <v>980</v>
      </c>
      <c r="CC12" s="870"/>
      <c r="CD12" s="870"/>
      <c r="CE12" s="870"/>
      <c r="CF12" s="870"/>
      <c r="CG12" s="870"/>
      <c r="CH12" s="870"/>
      <c r="CI12" s="870"/>
      <c r="CJ12" s="870"/>
      <c r="CK12" s="870"/>
      <c r="CL12" s="870"/>
      <c r="CM12" s="870"/>
      <c r="CN12" s="870"/>
      <c r="CO12" s="870"/>
      <c r="CP12" s="870"/>
      <c r="CQ12" s="870"/>
      <c r="CR12" s="870"/>
      <c r="CS12" s="870"/>
      <c r="CT12" s="870"/>
      <c r="CU12" s="870"/>
      <c r="CV12" s="870"/>
      <c r="CW12" s="870"/>
      <c r="CX12" s="870"/>
      <c r="CY12" s="870"/>
      <c r="CZ12" s="870"/>
      <c r="DA12" s="870"/>
      <c r="DB12" s="870"/>
      <c r="DC12" s="871"/>
      <c r="DD12" s="874" t="s">
        <v>981</v>
      </c>
      <c r="DE12" s="870"/>
      <c r="DF12" s="870"/>
      <c r="DG12" s="870"/>
      <c r="DH12" s="870"/>
      <c r="DI12" s="870"/>
      <c r="DJ12" s="870"/>
      <c r="DK12" s="870"/>
      <c r="DL12" s="870"/>
      <c r="DM12" s="870"/>
      <c r="DN12" s="870"/>
      <c r="DO12" s="871"/>
      <c r="DP12" s="874" t="s">
        <v>982</v>
      </c>
      <c r="DQ12" s="870"/>
      <c r="DR12" s="870"/>
      <c r="DS12" s="870"/>
      <c r="DT12" s="870"/>
      <c r="DU12" s="870"/>
      <c r="DV12" s="870"/>
      <c r="DW12" s="870"/>
      <c r="DX12" s="870"/>
      <c r="DY12" s="870"/>
      <c r="DZ12" s="870"/>
      <c r="EA12" s="871"/>
      <c r="EB12" s="874" t="s">
        <v>983</v>
      </c>
      <c r="EC12" s="870"/>
      <c r="ED12" s="870"/>
      <c r="EE12" s="870"/>
      <c r="EF12" s="870"/>
      <c r="EG12" s="870"/>
      <c r="EH12" s="870"/>
      <c r="EI12" s="870"/>
      <c r="EJ12" s="870"/>
      <c r="EK12" s="870"/>
      <c r="EL12" s="870"/>
      <c r="EM12" s="871"/>
      <c r="EN12" s="890" t="s">
        <v>984</v>
      </c>
      <c r="EO12" s="873"/>
      <c r="EP12" s="873"/>
      <c r="EQ12" s="873"/>
      <c r="ER12" s="873"/>
      <c r="ES12" s="873"/>
      <c r="ET12" s="873"/>
      <c r="EU12" s="873"/>
      <c r="EV12" s="873"/>
      <c r="EW12" s="873"/>
      <c r="EX12" s="873"/>
      <c r="EY12" s="873"/>
      <c r="EZ12" s="939" t="s">
        <v>557</v>
      </c>
    </row>
    <row r="13" spans="1:161" s="120" customFormat="1" ht="27" customHeight="1">
      <c r="B13" s="917"/>
      <c r="C13" s="918"/>
      <c r="D13" s="938" t="s">
        <v>797</v>
      </c>
      <c r="E13" s="942"/>
      <c r="F13" s="942"/>
      <c r="G13" s="926"/>
      <c r="H13" s="938" t="s">
        <v>985</v>
      </c>
      <c r="I13" s="926"/>
      <c r="J13" s="923" t="s">
        <v>810</v>
      </c>
      <c r="K13" s="938" t="s">
        <v>811</v>
      </c>
      <c r="L13" s="942"/>
      <c r="M13" s="942"/>
      <c r="N13" s="926"/>
      <c r="O13" s="943" t="s">
        <v>986</v>
      </c>
      <c r="P13" s="938" t="s">
        <v>848</v>
      </c>
      <c r="Q13" s="942"/>
      <c r="R13" s="926"/>
      <c r="S13" s="834" t="s">
        <v>801</v>
      </c>
      <c r="T13" s="852" t="s">
        <v>802</v>
      </c>
      <c r="U13" s="852" t="s">
        <v>987</v>
      </c>
      <c r="V13" s="853"/>
      <c r="W13" s="935" t="s">
        <v>988</v>
      </c>
      <c r="X13" s="936"/>
      <c r="Y13" s="937"/>
      <c r="Z13" s="938" t="s">
        <v>989</v>
      </c>
      <c r="AA13" s="926"/>
      <c r="AB13" s="938" t="s">
        <v>805</v>
      </c>
      <c r="AC13" s="942"/>
      <c r="AD13" s="926"/>
      <c r="AE13" s="923" t="s">
        <v>990</v>
      </c>
      <c r="AF13" s="923" t="s">
        <v>806</v>
      </c>
      <c r="AG13" s="834" t="s">
        <v>798</v>
      </c>
      <c r="AH13" s="852" t="s">
        <v>799</v>
      </c>
      <c r="AI13" s="853"/>
      <c r="AJ13" s="853"/>
      <c r="AK13" s="852" t="s">
        <v>800</v>
      </c>
      <c r="AL13" s="852" t="s">
        <v>808</v>
      </c>
      <c r="AM13" s="852" t="s">
        <v>803</v>
      </c>
      <c r="AN13" s="938" t="s">
        <v>989</v>
      </c>
      <c r="AO13" s="926"/>
      <c r="AP13" s="923" t="s">
        <v>805</v>
      </c>
      <c r="AQ13" s="923" t="s">
        <v>990</v>
      </c>
      <c r="AR13" s="923" t="s">
        <v>806</v>
      </c>
      <c r="AS13" s="852" t="s">
        <v>798</v>
      </c>
      <c r="AT13" s="852" t="s">
        <v>799</v>
      </c>
      <c r="AU13" s="853"/>
      <c r="AV13" s="853"/>
      <c r="AW13" s="852" t="s">
        <v>848</v>
      </c>
      <c r="AX13" s="923" t="s">
        <v>808</v>
      </c>
      <c r="AY13" s="852" t="s">
        <v>849</v>
      </c>
      <c r="AZ13" s="938" t="s">
        <v>989</v>
      </c>
      <c r="BA13" s="926"/>
      <c r="BB13" s="923" t="s">
        <v>805</v>
      </c>
      <c r="BC13" s="923" t="s">
        <v>991</v>
      </c>
      <c r="BD13" s="923" t="s">
        <v>797</v>
      </c>
      <c r="BE13" s="834" t="s">
        <v>798</v>
      </c>
      <c r="BF13" s="852" t="s">
        <v>799</v>
      </c>
      <c r="BG13" s="853"/>
      <c r="BH13" s="853"/>
      <c r="BI13" s="852" t="s">
        <v>800</v>
      </c>
      <c r="BJ13" s="923" t="s">
        <v>808</v>
      </c>
      <c r="BK13" s="852" t="s">
        <v>803</v>
      </c>
      <c r="BL13" s="938" t="s">
        <v>989</v>
      </c>
      <c r="BM13" s="926"/>
      <c r="BN13" s="923" t="s">
        <v>805</v>
      </c>
      <c r="BO13" s="923" t="s">
        <v>991</v>
      </c>
      <c r="BP13" s="923" t="s">
        <v>806</v>
      </c>
      <c r="BQ13" s="945" t="s">
        <v>798</v>
      </c>
      <c r="BR13" s="852" t="s">
        <v>799</v>
      </c>
      <c r="BS13" s="853"/>
      <c r="BT13" s="853"/>
      <c r="BU13" s="945" t="s">
        <v>800</v>
      </c>
      <c r="BV13" s="946" t="s">
        <v>808</v>
      </c>
      <c r="BW13" s="945" t="s">
        <v>803</v>
      </c>
      <c r="BX13" s="938" t="s">
        <v>989</v>
      </c>
      <c r="BY13" s="926"/>
      <c r="BZ13" s="923" t="s">
        <v>805</v>
      </c>
      <c r="CA13" s="852" t="s">
        <v>990</v>
      </c>
      <c r="CB13" s="938" t="s">
        <v>797</v>
      </c>
      <c r="CC13" s="942"/>
      <c r="CD13" s="942"/>
      <c r="CE13" s="926"/>
      <c r="CF13" s="938" t="s">
        <v>985</v>
      </c>
      <c r="CG13" s="926"/>
      <c r="CH13" s="923" t="s">
        <v>810</v>
      </c>
      <c r="CI13" s="938" t="s">
        <v>811</v>
      </c>
      <c r="CJ13" s="942"/>
      <c r="CK13" s="942"/>
      <c r="CL13" s="926"/>
      <c r="CM13" s="943" t="s">
        <v>986</v>
      </c>
      <c r="CN13" s="938" t="s">
        <v>848</v>
      </c>
      <c r="CO13" s="942"/>
      <c r="CP13" s="926"/>
      <c r="CQ13" s="834" t="s">
        <v>801</v>
      </c>
      <c r="CR13" s="852" t="s">
        <v>802</v>
      </c>
      <c r="CS13" s="852" t="s">
        <v>992</v>
      </c>
      <c r="CT13" s="853"/>
      <c r="CU13" s="935" t="s">
        <v>988</v>
      </c>
      <c r="CV13" s="936"/>
      <c r="CW13" s="937"/>
      <c r="CX13" s="938" t="s">
        <v>989</v>
      </c>
      <c r="CY13" s="926"/>
      <c r="CZ13" s="938" t="s">
        <v>805</v>
      </c>
      <c r="DA13" s="942"/>
      <c r="DB13" s="926"/>
      <c r="DC13" s="923" t="s">
        <v>990</v>
      </c>
      <c r="DD13" s="923" t="s">
        <v>806</v>
      </c>
      <c r="DE13" s="834" t="s">
        <v>798</v>
      </c>
      <c r="DF13" s="852" t="s">
        <v>799</v>
      </c>
      <c r="DG13" s="853"/>
      <c r="DH13" s="853"/>
      <c r="DI13" s="852" t="s">
        <v>800</v>
      </c>
      <c r="DJ13" s="852" t="s">
        <v>808</v>
      </c>
      <c r="DK13" s="852" t="s">
        <v>803</v>
      </c>
      <c r="DL13" s="938" t="s">
        <v>989</v>
      </c>
      <c r="DM13" s="926"/>
      <c r="DN13" s="923" t="s">
        <v>805</v>
      </c>
      <c r="DO13" s="923" t="s">
        <v>990</v>
      </c>
      <c r="DP13" s="923" t="s">
        <v>806</v>
      </c>
      <c r="DQ13" s="852" t="s">
        <v>798</v>
      </c>
      <c r="DR13" s="852" t="s">
        <v>799</v>
      </c>
      <c r="DS13" s="853"/>
      <c r="DT13" s="853"/>
      <c r="DU13" s="852" t="s">
        <v>800</v>
      </c>
      <c r="DV13" s="923" t="s">
        <v>808</v>
      </c>
      <c r="DW13" s="852" t="s">
        <v>803</v>
      </c>
      <c r="DX13" s="938" t="s">
        <v>989</v>
      </c>
      <c r="DY13" s="926"/>
      <c r="DZ13" s="923" t="s">
        <v>805</v>
      </c>
      <c r="EA13" s="923" t="s">
        <v>991</v>
      </c>
      <c r="EB13" s="923" t="s">
        <v>806</v>
      </c>
      <c r="EC13" s="834" t="s">
        <v>798</v>
      </c>
      <c r="ED13" s="852" t="s">
        <v>799</v>
      </c>
      <c r="EE13" s="853"/>
      <c r="EF13" s="853"/>
      <c r="EG13" s="852" t="s">
        <v>800</v>
      </c>
      <c r="EH13" s="852" t="s">
        <v>808</v>
      </c>
      <c r="EI13" s="852" t="s">
        <v>803</v>
      </c>
      <c r="EJ13" s="938" t="s">
        <v>989</v>
      </c>
      <c r="EK13" s="926"/>
      <c r="EL13" s="923" t="s">
        <v>805</v>
      </c>
      <c r="EM13" s="923" t="s">
        <v>991</v>
      </c>
      <c r="EN13" s="923" t="s">
        <v>806</v>
      </c>
      <c r="EO13" s="945" t="s">
        <v>798</v>
      </c>
      <c r="EP13" s="852" t="s">
        <v>799</v>
      </c>
      <c r="EQ13" s="853"/>
      <c r="ER13" s="853"/>
      <c r="ES13" s="945" t="s">
        <v>800</v>
      </c>
      <c r="ET13" s="946" t="s">
        <v>808</v>
      </c>
      <c r="EU13" s="945" t="s">
        <v>803</v>
      </c>
      <c r="EV13" s="938" t="s">
        <v>989</v>
      </c>
      <c r="EW13" s="926"/>
      <c r="EX13" s="923" t="s">
        <v>805</v>
      </c>
      <c r="EY13" s="852" t="s">
        <v>990</v>
      </c>
      <c r="EZ13" s="940"/>
    </row>
    <row r="14" spans="1:161" s="122" customFormat="1" ht="51" customHeight="1">
      <c r="B14" s="917"/>
      <c r="C14" s="918"/>
      <c r="D14" s="364" t="s">
        <v>993</v>
      </c>
      <c r="E14" s="364" t="s">
        <v>994</v>
      </c>
      <c r="F14" s="364" t="s">
        <v>995</v>
      </c>
      <c r="G14" s="364" t="s">
        <v>996</v>
      </c>
      <c r="H14" s="364" t="s">
        <v>997</v>
      </c>
      <c r="I14" s="364" t="s">
        <v>998</v>
      </c>
      <c r="J14" s="924"/>
      <c r="K14" s="364" t="s">
        <v>999</v>
      </c>
      <c r="L14" s="364" t="s">
        <v>1000</v>
      </c>
      <c r="M14" s="364" t="s">
        <v>1001</v>
      </c>
      <c r="N14" s="364" t="s">
        <v>1002</v>
      </c>
      <c r="O14" s="944"/>
      <c r="P14" s="364" t="s">
        <v>1003</v>
      </c>
      <c r="Q14" s="364" t="s">
        <v>1004</v>
      </c>
      <c r="R14" s="364" t="s">
        <v>1005</v>
      </c>
      <c r="S14" s="837"/>
      <c r="T14" s="853"/>
      <c r="U14" s="429" t="s">
        <v>1006</v>
      </c>
      <c r="V14" s="429" t="s">
        <v>206</v>
      </c>
      <c r="W14" s="364" t="s">
        <v>1007</v>
      </c>
      <c r="X14" s="364" t="s">
        <v>1008</v>
      </c>
      <c r="Y14" s="364" t="s">
        <v>1002</v>
      </c>
      <c r="Z14" s="364" t="s">
        <v>815</v>
      </c>
      <c r="AA14" s="364" t="s">
        <v>15</v>
      </c>
      <c r="AB14" s="428" t="s">
        <v>1009</v>
      </c>
      <c r="AC14" s="364" t="s">
        <v>1010</v>
      </c>
      <c r="AD14" s="364" t="s">
        <v>1002</v>
      </c>
      <c r="AE14" s="924"/>
      <c r="AF14" s="924"/>
      <c r="AG14" s="837"/>
      <c r="AH14" s="364" t="s">
        <v>810</v>
      </c>
      <c r="AI14" s="364" t="s">
        <v>811</v>
      </c>
      <c r="AJ14" s="364" t="s">
        <v>812</v>
      </c>
      <c r="AK14" s="853"/>
      <c r="AL14" s="853"/>
      <c r="AM14" s="853"/>
      <c r="AN14" s="364" t="s">
        <v>815</v>
      </c>
      <c r="AO14" s="364" t="s">
        <v>15</v>
      </c>
      <c r="AP14" s="924"/>
      <c r="AQ14" s="924"/>
      <c r="AR14" s="924"/>
      <c r="AS14" s="853"/>
      <c r="AT14" s="364" t="s">
        <v>810</v>
      </c>
      <c r="AU14" s="364" t="s">
        <v>811</v>
      </c>
      <c r="AV14" s="364" t="s">
        <v>812</v>
      </c>
      <c r="AW14" s="853"/>
      <c r="AX14" s="924"/>
      <c r="AY14" s="853"/>
      <c r="AZ14" s="364" t="s">
        <v>815</v>
      </c>
      <c r="BA14" s="364" t="s">
        <v>15</v>
      </c>
      <c r="BB14" s="924"/>
      <c r="BC14" s="924"/>
      <c r="BD14" s="924"/>
      <c r="BE14" s="837"/>
      <c r="BF14" s="364" t="s">
        <v>810</v>
      </c>
      <c r="BG14" s="364" t="s">
        <v>811</v>
      </c>
      <c r="BH14" s="364" t="s">
        <v>812</v>
      </c>
      <c r="BI14" s="853"/>
      <c r="BJ14" s="924"/>
      <c r="BK14" s="853"/>
      <c r="BL14" s="364" t="s">
        <v>815</v>
      </c>
      <c r="BM14" s="364" t="s">
        <v>15</v>
      </c>
      <c r="BN14" s="924"/>
      <c r="BO14" s="924"/>
      <c r="BP14" s="924"/>
      <c r="BQ14" s="853"/>
      <c r="BR14" s="364" t="s">
        <v>810</v>
      </c>
      <c r="BS14" s="364" t="s">
        <v>811</v>
      </c>
      <c r="BT14" s="364" t="s">
        <v>812</v>
      </c>
      <c r="BU14" s="853"/>
      <c r="BV14" s="924"/>
      <c r="BW14" s="853"/>
      <c r="BX14" s="364" t="s">
        <v>815</v>
      </c>
      <c r="BY14" s="364" t="s">
        <v>15</v>
      </c>
      <c r="BZ14" s="924"/>
      <c r="CA14" s="853"/>
      <c r="CB14" s="364" t="s">
        <v>993</v>
      </c>
      <c r="CC14" s="364" t="s">
        <v>994</v>
      </c>
      <c r="CD14" s="364" t="s">
        <v>995</v>
      </c>
      <c r="CE14" s="364" t="s">
        <v>996</v>
      </c>
      <c r="CF14" s="364" t="s">
        <v>997</v>
      </c>
      <c r="CG14" s="364" t="s">
        <v>998</v>
      </c>
      <c r="CH14" s="924"/>
      <c r="CI14" s="364" t="s">
        <v>999</v>
      </c>
      <c r="CJ14" s="364" t="s">
        <v>1000</v>
      </c>
      <c r="CK14" s="364" t="s">
        <v>1001</v>
      </c>
      <c r="CL14" s="364" t="s">
        <v>1002</v>
      </c>
      <c r="CM14" s="944"/>
      <c r="CN14" s="364" t="s">
        <v>1003</v>
      </c>
      <c r="CO14" s="364" t="s">
        <v>1004</v>
      </c>
      <c r="CP14" s="364" t="s">
        <v>1005</v>
      </c>
      <c r="CQ14" s="837"/>
      <c r="CR14" s="853"/>
      <c r="CS14" s="364" t="s">
        <v>1006</v>
      </c>
      <c r="CT14" s="364" t="s">
        <v>206</v>
      </c>
      <c r="CU14" s="364" t="s">
        <v>1007</v>
      </c>
      <c r="CV14" s="364" t="s">
        <v>1008</v>
      </c>
      <c r="CW14" s="364" t="s">
        <v>1002</v>
      </c>
      <c r="CX14" s="364" t="s">
        <v>815</v>
      </c>
      <c r="CY14" s="364" t="s">
        <v>15</v>
      </c>
      <c r="CZ14" s="428" t="s">
        <v>1009</v>
      </c>
      <c r="DA14" s="364" t="s">
        <v>1010</v>
      </c>
      <c r="DB14" s="364" t="s">
        <v>1002</v>
      </c>
      <c r="DC14" s="924"/>
      <c r="DD14" s="924"/>
      <c r="DE14" s="837"/>
      <c r="DF14" s="364" t="s">
        <v>810</v>
      </c>
      <c r="DG14" s="364" t="s">
        <v>811</v>
      </c>
      <c r="DH14" s="364" t="s">
        <v>812</v>
      </c>
      <c r="DI14" s="853"/>
      <c r="DJ14" s="853"/>
      <c r="DK14" s="853"/>
      <c r="DL14" s="364" t="s">
        <v>815</v>
      </c>
      <c r="DM14" s="364" t="s">
        <v>15</v>
      </c>
      <c r="DN14" s="924"/>
      <c r="DO14" s="924"/>
      <c r="DP14" s="924"/>
      <c r="DQ14" s="853"/>
      <c r="DR14" s="364" t="s">
        <v>810</v>
      </c>
      <c r="DS14" s="364" t="s">
        <v>811</v>
      </c>
      <c r="DT14" s="364" t="s">
        <v>812</v>
      </c>
      <c r="DU14" s="853"/>
      <c r="DV14" s="924"/>
      <c r="DW14" s="853"/>
      <c r="DX14" s="364" t="s">
        <v>815</v>
      </c>
      <c r="DY14" s="364" t="s">
        <v>15</v>
      </c>
      <c r="DZ14" s="924"/>
      <c r="EA14" s="924"/>
      <c r="EB14" s="924"/>
      <c r="EC14" s="837"/>
      <c r="ED14" s="364" t="s">
        <v>810</v>
      </c>
      <c r="EE14" s="364" t="s">
        <v>811</v>
      </c>
      <c r="EF14" s="364" t="s">
        <v>812</v>
      </c>
      <c r="EG14" s="853"/>
      <c r="EH14" s="853"/>
      <c r="EI14" s="853"/>
      <c r="EJ14" s="364" t="s">
        <v>815</v>
      </c>
      <c r="EK14" s="364" t="s">
        <v>15</v>
      </c>
      <c r="EL14" s="924"/>
      <c r="EM14" s="924"/>
      <c r="EN14" s="924"/>
      <c r="EO14" s="853"/>
      <c r="EP14" s="364" t="s">
        <v>810</v>
      </c>
      <c r="EQ14" s="364" t="s">
        <v>811</v>
      </c>
      <c r="ER14" s="364" t="s">
        <v>812</v>
      </c>
      <c r="ES14" s="853"/>
      <c r="ET14" s="924"/>
      <c r="EU14" s="853"/>
      <c r="EV14" s="364" t="s">
        <v>815</v>
      </c>
      <c r="EW14" s="364" t="s">
        <v>15</v>
      </c>
      <c r="EX14" s="924"/>
      <c r="EY14" s="853"/>
      <c r="EZ14" s="941"/>
    </row>
    <row r="15" spans="1:161" ht="13.35" customHeight="1">
      <c r="B15" s="919"/>
      <c r="C15" s="920"/>
      <c r="D15" s="391" t="s">
        <v>816</v>
      </c>
      <c r="E15" s="391" t="s">
        <v>816</v>
      </c>
      <c r="F15" s="391" t="s">
        <v>816</v>
      </c>
      <c r="G15" s="391" t="s">
        <v>816</v>
      </c>
      <c r="H15" s="391" t="s">
        <v>816</v>
      </c>
      <c r="I15" s="391" t="s">
        <v>816</v>
      </c>
      <c r="J15" s="391" t="s">
        <v>816</v>
      </c>
      <c r="K15" s="391" t="s">
        <v>816</v>
      </c>
      <c r="L15" s="391" t="s">
        <v>816</v>
      </c>
      <c r="M15" s="391" t="s">
        <v>816</v>
      </c>
      <c r="N15" s="391" t="s">
        <v>816</v>
      </c>
      <c r="O15" s="391" t="s">
        <v>816</v>
      </c>
      <c r="P15" s="391" t="s">
        <v>816</v>
      </c>
      <c r="Q15" s="391" t="s">
        <v>816</v>
      </c>
      <c r="R15" s="391" t="s">
        <v>816</v>
      </c>
      <c r="S15" s="391" t="s">
        <v>816</v>
      </c>
      <c r="T15" s="391" t="s">
        <v>816</v>
      </c>
      <c r="U15" s="391" t="s">
        <v>816</v>
      </c>
      <c r="V15" s="391" t="s">
        <v>816</v>
      </c>
      <c r="W15" s="391" t="s">
        <v>816</v>
      </c>
      <c r="X15" s="391" t="s">
        <v>816</v>
      </c>
      <c r="Y15" s="391" t="s">
        <v>816</v>
      </c>
      <c r="Z15" s="391" t="s">
        <v>816</v>
      </c>
      <c r="AA15" s="391" t="s">
        <v>816</v>
      </c>
      <c r="AB15" s="391" t="s">
        <v>816</v>
      </c>
      <c r="AC15" s="391" t="s">
        <v>816</v>
      </c>
      <c r="AD15" s="391" t="s">
        <v>816</v>
      </c>
      <c r="AE15" s="391" t="s">
        <v>816</v>
      </c>
      <c r="AF15" s="391" t="s">
        <v>816</v>
      </c>
      <c r="AG15" s="391" t="s">
        <v>816</v>
      </c>
      <c r="AH15" s="391" t="s">
        <v>816</v>
      </c>
      <c r="AI15" s="391" t="s">
        <v>816</v>
      </c>
      <c r="AJ15" s="391" t="s">
        <v>816</v>
      </c>
      <c r="AK15" s="391" t="s">
        <v>816</v>
      </c>
      <c r="AL15" s="391" t="s">
        <v>816</v>
      </c>
      <c r="AM15" s="391" t="s">
        <v>816</v>
      </c>
      <c r="AN15" s="391" t="s">
        <v>816</v>
      </c>
      <c r="AO15" s="391" t="s">
        <v>816</v>
      </c>
      <c r="AP15" s="391" t="s">
        <v>816</v>
      </c>
      <c r="AQ15" s="391" t="s">
        <v>816</v>
      </c>
      <c r="AR15" s="391" t="s">
        <v>816</v>
      </c>
      <c r="AS15" s="391" t="s">
        <v>816</v>
      </c>
      <c r="AT15" s="391" t="s">
        <v>816</v>
      </c>
      <c r="AU15" s="391" t="s">
        <v>816</v>
      </c>
      <c r="AV15" s="391" t="s">
        <v>816</v>
      </c>
      <c r="AW15" s="391" t="s">
        <v>816</v>
      </c>
      <c r="AX15" s="391" t="s">
        <v>816</v>
      </c>
      <c r="AY15" s="391" t="s">
        <v>816</v>
      </c>
      <c r="AZ15" s="391" t="s">
        <v>816</v>
      </c>
      <c r="BA15" s="391" t="s">
        <v>816</v>
      </c>
      <c r="BB15" s="391" t="s">
        <v>816</v>
      </c>
      <c r="BC15" s="391" t="s">
        <v>816</v>
      </c>
      <c r="BD15" s="391" t="s">
        <v>816</v>
      </c>
      <c r="BE15" s="391" t="s">
        <v>816</v>
      </c>
      <c r="BF15" s="391" t="s">
        <v>816</v>
      </c>
      <c r="BG15" s="391" t="s">
        <v>816</v>
      </c>
      <c r="BH15" s="391" t="s">
        <v>816</v>
      </c>
      <c r="BI15" s="391" t="s">
        <v>816</v>
      </c>
      <c r="BJ15" s="391" t="s">
        <v>816</v>
      </c>
      <c r="BK15" s="391" t="s">
        <v>816</v>
      </c>
      <c r="BL15" s="391" t="s">
        <v>816</v>
      </c>
      <c r="BM15" s="391" t="s">
        <v>816</v>
      </c>
      <c r="BN15" s="391" t="s">
        <v>816</v>
      </c>
      <c r="BO15" s="391" t="s">
        <v>816</v>
      </c>
      <c r="BP15" s="391" t="s">
        <v>816</v>
      </c>
      <c r="BQ15" s="391" t="s">
        <v>816</v>
      </c>
      <c r="BR15" s="391" t="s">
        <v>816</v>
      </c>
      <c r="BS15" s="391" t="s">
        <v>816</v>
      </c>
      <c r="BT15" s="391" t="s">
        <v>816</v>
      </c>
      <c r="BU15" s="391" t="s">
        <v>816</v>
      </c>
      <c r="BV15" s="391" t="s">
        <v>816</v>
      </c>
      <c r="BW15" s="391" t="s">
        <v>816</v>
      </c>
      <c r="BX15" s="391" t="s">
        <v>816</v>
      </c>
      <c r="BY15" s="391" t="s">
        <v>816</v>
      </c>
      <c r="BZ15" s="391" t="s">
        <v>816</v>
      </c>
      <c r="CA15" s="391" t="s">
        <v>816</v>
      </c>
      <c r="CB15" s="391" t="s">
        <v>816</v>
      </c>
      <c r="CC15" s="391" t="s">
        <v>816</v>
      </c>
      <c r="CD15" s="391" t="s">
        <v>816</v>
      </c>
      <c r="CE15" s="391" t="s">
        <v>816</v>
      </c>
      <c r="CF15" s="391" t="s">
        <v>816</v>
      </c>
      <c r="CG15" s="391" t="s">
        <v>816</v>
      </c>
      <c r="CH15" s="391" t="s">
        <v>816</v>
      </c>
      <c r="CI15" s="391" t="s">
        <v>816</v>
      </c>
      <c r="CJ15" s="391" t="s">
        <v>816</v>
      </c>
      <c r="CK15" s="391" t="s">
        <v>816</v>
      </c>
      <c r="CL15" s="391" t="s">
        <v>816</v>
      </c>
      <c r="CM15" s="391" t="s">
        <v>816</v>
      </c>
      <c r="CN15" s="391" t="s">
        <v>816</v>
      </c>
      <c r="CO15" s="391" t="s">
        <v>816</v>
      </c>
      <c r="CP15" s="391" t="s">
        <v>816</v>
      </c>
      <c r="CQ15" s="391" t="s">
        <v>816</v>
      </c>
      <c r="CR15" s="391" t="s">
        <v>816</v>
      </c>
      <c r="CS15" s="391" t="s">
        <v>816</v>
      </c>
      <c r="CT15" s="391" t="s">
        <v>816</v>
      </c>
      <c r="CU15" s="391" t="s">
        <v>816</v>
      </c>
      <c r="CV15" s="391" t="s">
        <v>816</v>
      </c>
      <c r="CW15" s="391" t="s">
        <v>816</v>
      </c>
      <c r="CX15" s="391" t="s">
        <v>816</v>
      </c>
      <c r="CY15" s="391" t="s">
        <v>816</v>
      </c>
      <c r="CZ15" s="391" t="s">
        <v>816</v>
      </c>
      <c r="DA15" s="391" t="s">
        <v>816</v>
      </c>
      <c r="DB15" s="391" t="s">
        <v>816</v>
      </c>
      <c r="DC15" s="391" t="s">
        <v>816</v>
      </c>
      <c r="DD15" s="391" t="s">
        <v>816</v>
      </c>
      <c r="DE15" s="391" t="s">
        <v>816</v>
      </c>
      <c r="DF15" s="391" t="s">
        <v>816</v>
      </c>
      <c r="DG15" s="391" t="s">
        <v>816</v>
      </c>
      <c r="DH15" s="391" t="s">
        <v>816</v>
      </c>
      <c r="DI15" s="391" t="s">
        <v>816</v>
      </c>
      <c r="DJ15" s="391" t="s">
        <v>816</v>
      </c>
      <c r="DK15" s="391" t="s">
        <v>816</v>
      </c>
      <c r="DL15" s="391" t="s">
        <v>816</v>
      </c>
      <c r="DM15" s="391" t="s">
        <v>816</v>
      </c>
      <c r="DN15" s="391" t="s">
        <v>816</v>
      </c>
      <c r="DO15" s="391" t="s">
        <v>816</v>
      </c>
      <c r="DP15" s="391" t="s">
        <v>816</v>
      </c>
      <c r="DQ15" s="391" t="s">
        <v>816</v>
      </c>
      <c r="DR15" s="391" t="s">
        <v>816</v>
      </c>
      <c r="DS15" s="391" t="s">
        <v>816</v>
      </c>
      <c r="DT15" s="391" t="s">
        <v>816</v>
      </c>
      <c r="DU15" s="391" t="s">
        <v>816</v>
      </c>
      <c r="DV15" s="391" t="s">
        <v>816</v>
      </c>
      <c r="DW15" s="391" t="s">
        <v>816</v>
      </c>
      <c r="DX15" s="391" t="s">
        <v>816</v>
      </c>
      <c r="DY15" s="391" t="s">
        <v>816</v>
      </c>
      <c r="DZ15" s="391" t="s">
        <v>816</v>
      </c>
      <c r="EA15" s="391" t="s">
        <v>816</v>
      </c>
      <c r="EB15" s="391" t="s">
        <v>816</v>
      </c>
      <c r="EC15" s="391" t="s">
        <v>816</v>
      </c>
      <c r="ED15" s="391" t="s">
        <v>816</v>
      </c>
      <c r="EE15" s="391" t="s">
        <v>816</v>
      </c>
      <c r="EF15" s="391" t="s">
        <v>816</v>
      </c>
      <c r="EG15" s="391" t="s">
        <v>816</v>
      </c>
      <c r="EH15" s="391" t="s">
        <v>816</v>
      </c>
      <c r="EI15" s="391" t="s">
        <v>816</v>
      </c>
      <c r="EJ15" s="391" t="s">
        <v>816</v>
      </c>
      <c r="EK15" s="391" t="s">
        <v>816</v>
      </c>
      <c r="EL15" s="391" t="s">
        <v>816</v>
      </c>
      <c r="EM15" s="391" t="s">
        <v>816</v>
      </c>
      <c r="EN15" s="391" t="s">
        <v>816</v>
      </c>
      <c r="EO15" s="391" t="s">
        <v>816</v>
      </c>
      <c r="EP15" s="391" t="s">
        <v>816</v>
      </c>
      <c r="EQ15" s="391" t="s">
        <v>816</v>
      </c>
      <c r="ER15" s="391" t="s">
        <v>816</v>
      </c>
      <c r="ES15" s="391" t="s">
        <v>816</v>
      </c>
      <c r="ET15" s="391" t="s">
        <v>816</v>
      </c>
      <c r="EU15" s="391" t="s">
        <v>816</v>
      </c>
      <c r="EV15" s="391" t="s">
        <v>816</v>
      </c>
      <c r="EW15" s="391" t="s">
        <v>816</v>
      </c>
      <c r="EX15" s="391" t="s">
        <v>816</v>
      </c>
      <c r="EY15" s="391" t="s">
        <v>816</v>
      </c>
      <c r="EZ15" s="391" t="s">
        <v>816</v>
      </c>
    </row>
    <row r="16" spans="1:161" ht="27" customHeight="1">
      <c r="B16" s="440" t="s">
        <v>1011</v>
      </c>
      <c r="C16" s="422"/>
      <c r="D16" s="124"/>
      <c r="E16" s="124"/>
      <c r="F16" s="124"/>
      <c r="G16" s="124"/>
      <c r="H16" s="124"/>
      <c r="I16" s="124"/>
      <c r="J16" s="124"/>
      <c r="K16" s="124"/>
      <c r="L16" s="124"/>
      <c r="M16" s="124"/>
      <c r="N16" s="124"/>
      <c r="O16" s="124"/>
      <c r="P16" s="124"/>
      <c r="Q16" s="124"/>
      <c r="R16" s="124"/>
      <c r="S16" s="124"/>
      <c r="T16" s="124"/>
      <c r="U16" s="124"/>
      <c r="V16" s="124"/>
      <c r="W16" s="124"/>
      <c r="X16" s="124"/>
      <c r="Y16" s="124"/>
      <c r="Z16" s="124"/>
      <c r="AA16" s="124"/>
      <c r="AB16" s="124"/>
      <c r="AC16" s="124"/>
      <c r="AD16" s="124"/>
      <c r="AE16" s="124"/>
      <c r="AF16" s="124"/>
      <c r="AG16" s="124"/>
      <c r="AH16" s="124"/>
      <c r="AI16" s="124"/>
      <c r="AJ16" s="124"/>
      <c r="AK16" s="124"/>
      <c r="AL16" s="124"/>
      <c r="AM16" s="124"/>
      <c r="AN16" s="124"/>
      <c r="AO16" s="124"/>
      <c r="AP16" s="124"/>
      <c r="AQ16" s="124"/>
      <c r="AR16" s="124"/>
      <c r="AS16" s="124"/>
      <c r="AT16" s="124"/>
      <c r="AU16" s="124"/>
      <c r="AV16" s="124"/>
      <c r="AW16" s="124"/>
      <c r="AX16" s="124"/>
      <c r="AY16" s="124"/>
      <c r="AZ16" s="124"/>
      <c r="BA16" s="124"/>
      <c r="BB16" s="124"/>
      <c r="BC16" s="124"/>
      <c r="BD16" s="124"/>
      <c r="BE16" s="124"/>
      <c r="BF16" s="124"/>
      <c r="BG16" s="124"/>
      <c r="BH16" s="124"/>
      <c r="BI16" s="124"/>
      <c r="BJ16" s="124"/>
      <c r="BK16" s="124"/>
      <c r="BL16" s="124"/>
      <c r="BM16" s="124"/>
      <c r="BN16" s="124"/>
      <c r="BO16" s="124"/>
      <c r="BP16" s="124"/>
      <c r="BQ16" s="124"/>
      <c r="BR16" s="124"/>
      <c r="BS16" s="124"/>
      <c r="BT16" s="124"/>
      <c r="BU16" s="124"/>
      <c r="BV16" s="124"/>
      <c r="BW16" s="124"/>
      <c r="BX16" s="124"/>
      <c r="BY16" s="124"/>
      <c r="BZ16" s="124"/>
      <c r="CA16" s="124"/>
      <c r="CB16" s="124"/>
      <c r="CC16" s="124"/>
      <c r="CD16" s="124"/>
      <c r="CE16" s="124"/>
      <c r="CF16" s="124"/>
      <c r="CG16" s="124"/>
      <c r="CH16" s="124"/>
      <c r="CI16" s="124"/>
      <c r="CJ16" s="124"/>
      <c r="CK16" s="124"/>
      <c r="CL16" s="124"/>
      <c r="CM16" s="124"/>
      <c r="CN16" s="124"/>
      <c r="CO16" s="124"/>
      <c r="CP16" s="124"/>
      <c r="CQ16" s="124"/>
      <c r="CR16" s="124"/>
      <c r="CS16" s="124"/>
      <c r="CT16" s="124"/>
      <c r="CU16" s="124"/>
      <c r="CV16" s="124"/>
      <c r="CW16" s="124"/>
      <c r="CX16" s="124"/>
      <c r="CY16" s="124"/>
      <c r="CZ16" s="124"/>
      <c r="DA16" s="124"/>
      <c r="DB16" s="124"/>
      <c r="DC16" s="124"/>
      <c r="DD16" s="124"/>
      <c r="DE16" s="124"/>
      <c r="DF16" s="124"/>
      <c r="DG16" s="124"/>
      <c r="DH16" s="124"/>
      <c r="DI16" s="124"/>
      <c r="DJ16" s="124"/>
      <c r="DK16" s="124"/>
      <c r="DL16" s="124"/>
      <c r="DM16" s="124"/>
      <c r="DN16" s="124"/>
      <c r="DO16" s="124"/>
      <c r="DP16" s="124"/>
      <c r="DQ16" s="124"/>
      <c r="DR16" s="124"/>
      <c r="DS16" s="124"/>
      <c r="DT16" s="124"/>
      <c r="DU16" s="124"/>
      <c r="DV16" s="124"/>
      <c r="DW16" s="124"/>
      <c r="DX16" s="124"/>
      <c r="DY16" s="124"/>
      <c r="DZ16" s="124"/>
      <c r="EA16" s="124"/>
      <c r="EB16" s="124"/>
      <c r="EC16" s="124"/>
      <c r="ED16" s="124"/>
      <c r="EE16" s="124"/>
      <c r="EF16" s="124"/>
      <c r="EG16" s="124"/>
      <c r="EH16" s="124"/>
      <c r="EI16" s="124"/>
      <c r="EJ16" s="124"/>
      <c r="EK16" s="124"/>
      <c r="EL16" s="124"/>
      <c r="EM16" s="124"/>
      <c r="EN16" s="124"/>
      <c r="EO16" s="124"/>
      <c r="EP16" s="124"/>
      <c r="EQ16" s="124"/>
      <c r="ER16" s="124"/>
      <c r="ES16" s="124"/>
      <c r="ET16" s="124"/>
      <c r="EU16" s="124"/>
      <c r="EV16" s="124"/>
      <c r="EW16" s="124"/>
      <c r="EX16" s="124"/>
      <c r="EY16" s="124"/>
      <c r="EZ16" s="103"/>
    </row>
    <row r="17" spans="1:157" ht="27" customHeight="1">
      <c r="B17" s="441" t="s">
        <v>819</v>
      </c>
      <c r="C17" s="104" t="s">
        <v>820</v>
      </c>
      <c r="D17" s="125"/>
      <c r="E17" s="125"/>
      <c r="F17" s="125"/>
      <c r="G17" s="125"/>
      <c r="H17" s="125"/>
      <c r="I17" s="125"/>
      <c r="J17" s="125"/>
      <c r="K17" s="125"/>
      <c r="L17" s="125"/>
      <c r="M17" s="125"/>
      <c r="N17" s="125"/>
      <c r="O17" s="125"/>
      <c r="P17" s="125"/>
      <c r="Q17" s="125"/>
      <c r="R17" s="125"/>
      <c r="S17" s="125"/>
      <c r="T17" s="125"/>
      <c r="U17" s="125"/>
      <c r="V17" s="125"/>
      <c r="W17" s="125"/>
      <c r="X17" s="125"/>
      <c r="Y17" s="125"/>
      <c r="Z17" s="125"/>
      <c r="AA17" s="125"/>
      <c r="AB17" s="125"/>
      <c r="AC17" s="125"/>
      <c r="AD17" s="125"/>
      <c r="AE17" s="126">
        <f>SUM(D17:AD17)</f>
        <v>0</v>
      </c>
      <c r="AF17" s="125"/>
      <c r="AG17" s="125"/>
      <c r="AH17" s="125"/>
      <c r="AI17" s="125"/>
      <c r="AJ17" s="125"/>
      <c r="AK17" s="125"/>
      <c r="AL17" s="125"/>
      <c r="AM17" s="125"/>
      <c r="AN17" s="125"/>
      <c r="AO17" s="125"/>
      <c r="AP17" s="125"/>
      <c r="AQ17" s="126">
        <f>SUM(AF17:AP17)</f>
        <v>0</v>
      </c>
      <c r="AR17" s="125"/>
      <c r="AS17" s="125"/>
      <c r="AT17" s="125"/>
      <c r="AU17" s="125"/>
      <c r="AV17" s="125"/>
      <c r="AW17" s="125"/>
      <c r="AX17" s="125"/>
      <c r="AY17" s="125"/>
      <c r="AZ17" s="125"/>
      <c r="BA17" s="125"/>
      <c r="BB17" s="125"/>
      <c r="BC17" s="126">
        <f>SUM(AR17:BB17)</f>
        <v>0</v>
      </c>
      <c r="BD17" s="127"/>
      <c r="BE17" s="127"/>
      <c r="BF17" s="127"/>
      <c r="BG17" s="127"/>
      <c r="BH17" s="127"/>
      <c r="BI17" s="127"/>
      <c r="BJ17" s="127"/>
      <c r="BK17" s="127"/>
      <c r="BL17" s="127"/>
      <c r="BM17" s="127"/>
      <c r="BN17" s="127"/>
      <c r="BO17" s="127"/>
      <c r="BP17" s="127"/>
      <c r="BQ17" s="127"/>
      <c r="BR17" s="127"/>
      <c r="BS17" s="127"/>
      <c r="BT17" s="127"/>
      <c r="BU17" s="127"/>
      <c r="BV17" s="127"/>
      <c r="BW17" s="127"/>
      <c r="BX17" s="127"/>
      <c r="BY17" s="127"/>
      <c r="BZ17" s="127"/>
      <c r="CA17" s="127"/>
      <c r="CB17" s="125"/>
      <c r="CC17" s="125"/>
      <c r="CD17" s="125"/>
      <c r="CE17" s="125"/>
      <c r="CF17" s="125"/>
      <c r="CG17" s="125"/>
      <c r="CH17" s="125"/>
      <c r="CI17" s="125"/>
      <c r="CJ17" s="125"/>
      <c r="CK17" s="125"/>
      <c r="CL17" s="125"/>
      <c r="CM17" s="125"/>
      <c r="CN17" s="125"/>
      <c r="CO17" s="125"/>
      <c r="CP17" s="125"/>
      <c r="CQ17" s="125"/>
      <c r="CR17" s="125"/>
      <c r="CS17" s="125"/>
      <c r="CT17" s="125"/>
      <c r="CU17" s="125"/>
      <c r="CV17" s="125"/>
      <c r="CW17" s="125"/>
      <c r="CX17" s="125"/>
      <c r="CY17" s="125"/>
      <c r="CZ17" s="125"/>
      <c r="DA17" s="125"/>
      <c r="DB17" s="125"/>
      <c r="DC17" s="126">
        <f>SUM(CB17:DB17)</f>
        <v>0</v>
      </c>
      <c r="DD17" s="125"/>
      <c r="DE17" s="125"/>
      <c r="DF17" s="125"/>
      <c r="DG17" s="125"/>
      <c r="DH17" s="125"/>
      <c r="DI17" s="125"/>
      <c r="DJ17" s="125"/>
      <c r="DK17" s="125"/>
      <c r="DL17" s="125"/>
      <c r="DM17" s="125"/>
      <c r="DN17" s="125"/>
      <c r="DO17" s="126">
        <f>SUM(DD17:DN17)</f>
        <v>0</v>
      </c>
      <c r="DP17" s="125"/>
      <c r="DQ17" s="125"/>
      <c r="DR17" s="125"/>
      <c r="DS17" s="125"/>
      <c r="DT17" s="125"/>
      <c r="DU17" s="125"/>
      <c r="DV17" s="125"/>
      <c r="DW17" s="125"/>
      <c r="DX17" s="125"/>
      <c r="DY17" s="125"/>
      <c r="DZ17" s="125"/>
      <c r="EA17" s="126">
        <f>SUM(DP17:DZ17)</f>
        <v>0</v>
      </c>
      <c r="EB17" s="127"/>
      <c r="EC17" s="127"/>
      <c r="ED17" s="127"/>
      <c r="EE17" s="127"/>
      <c r="EF17" s="127"/>
      <c r="EG17" s="127"/>
      <c r="EH17" s="127"/>
      <c r="EI17" s="127"/>
      <c r="EJ17" s="127"/>
      <c r="EK17" s="127"/>
      <c r="EL17" s="127"/>
      <c r="EM17" s="127"/>
      <c r="EN17" s="127"/>
      <c r="EO17" s="127"/>
      <c r="EP17" s="127"/>
      <c r="EQ17" s="127"/>
      <c r="ER17" s="127"/>
      <c r="ES17" s="127"/>
      <c r="ET17" s="127"/>
      <c r="EU17" s="127"/>
      <c r="EV17" s="127"/>
      <c r="EW17" s="127"/>
      <c r="EX17" s="127"/>
      <c r="EY17" s="127"/>
      <c r="EZ17" s="108">
        <f>SUM(AE17,AQ17,BC17,BO17,CA17,DC17,DO17,EA17,EM17,EY17)</f>
        <v>0</v>
      </c>
    </row>
    <row r="18" spans="1:157" ht="27" customHeight="1">
      <c r="B18" s="441" t="s">
        <v>1012</v>
      </c>
      <c r="C18" s="104" t="s">
        <v>672</v>
      </c>
      <c r="D18" s="125"/>
      <c r="E18" s="125"/>
      <c r="F18" s="125"/>
      <c r="G18" s="125"/>
      <c r="H18" s="125"/>
      <c r="I18" s="125"/>
      <c r="J18" s="125"/>
      <c r="K18" s="125"/>
      <c r="L18" s="125"/>
      <c r="M18" s="125"/>
      <c r="N18" s="125"/>
      <c r="O18" s="125"/>
      <c r="P18" s="125"/>
      <c r="Q18" s="125"/>
      <c r="R18" s="125"/>
      <c r="S18" s="125"/>
      <c r="T18" s="125"/>
      <c r="U18" s="125"/>
      <c r="V18" s="125"/>
      <c r="W18" s="125"/>
      <c r="X18" s="125"/>
      <c r="Y18" s="125"/>
      <c r="Z18" s="125"/>
      <c r="AA18" s="125"/>
      <c r="AB18" s="125"/>
      <c r="AC18" s="125"/>
      <c r="AD18" s="125"/>
      <c r="AE18" s="126">
        <f>SUM(D18:AD18)</f>
        <v>0</v>
      </c>
      <c r="AF18" s="125"/>
      <c r="AG18" s="125"/>
      <c r="AH18" s="125"/>
      <c r="AI18" s="125"/>
      <c r="AJ18" s="125"/>
      <c r="AK18" s="125"/>
      <c r="AL18" s="125"/>
      <c r="AM18" s="125"/>
      <c r="AN18" s="125"/>
      <c r="AO18" s="125"/>
      <c r="AP18" s="125"/>
      <c r="AQ18" s="126">
        <f>SUM(AF18:AP18)</f>
        <v>0</v>
      </c>
      <c r="AR18" s="125"/>
      <c r="AS18" s="125"/>
      <c r="AT18" s="125"/>
      <c r="AU18" s="125"/>
      <c r="AV18" s="125"/>
      <c r="AW18" s="125"/>
      <c r="AX18" s="125"/>
      <c r="AY18" s="125"/>
      <c r="AZ18" s="125"/>
      <c r="BA18" s="125"/>
      <c r="BB18" s="125"/>
      <c r="BC18" s="126">
        <f>SUM(AR18:BB18)</f>
        <v>0</v>
      </c>
      <c r="BD18" s="127"/>
      <c r="BE18" s="127"/>
      <c r="BF18" s="127"/>
      <c r="BG18" s="127"/>
      <c r="BH18" s="127"/>
      <c r="BI18" s="127"/>
      <c r="BJ18" s="127"/>
      <c r="BK18" s="127"/>
      <c r="BL18" s="127"/>
      <c r="BM18" s="127"/>
      <c r="BN18" s="127"/>
      <c r="BO18" s="127"/>
      <c r="BP18" s="127"/>
      <c r="BQ18" s="127"/>
      <c r="BR18" s="127"/>
      <c r="BS18" s="127"/>
      <c r="BT18" s="127"/>
      <c r="BU18" s="127"/>
      <c r="BV18" s="127"/>
      <c r="BW18" s="127"/>
      <c r="BX18" s="127"/>
      <c r="BY18" s="127"/>
      <c r="BZ18" s="127"/>
      <c r="CA18" s="127"/>
      <c r="CB18" s="125"/>
      <c r="CC18" s="125"/>
      <c r="CD18" s="125"/>
      <c r="CE18" s="125"/>
      <c r="CF18" s="125"/>
      <c r="CG18" s="125"/>
      <c r="CH18" s="125"/>
      <c r="CI18" s="125"/>
      <c r="CJ18" s="125"/>
      <c r="CK18" s="125"/>
      <c r="CL18" s="125"/>
      <c r="CM18" s="125"/>
      <c r="CN18" s="125"/>
      <c r="CO18" s="125"/>
      <c r="CP18" s="125"/>
      <c r="CQ18" s="125"/>
      <c r="CR18" s="125"/>
      <c r="CS18" s="125"/>
      <c r="CT18" s="125"/>
      <c r="CU18" s="125"/>
      <c r="CV18" s="125"/>
      <c r="CW18" s="125"/>
      <c r="CX18" s="125"/>
      <c r="CY18" s="125"/>
      <c r="CZ18" s="125"/>
      <c r="DA18" s="125"/>
      <c r="DB18" s="125"/>
      <c r="DC18" s="126">
        <f>SUM(CB18:DB18)</f>
        <v>0</v>
      </c>
      <c r="DD18" s="125"/>
      <c r="DE18" s="125"/>
      <c r="DF18" s="125"/>
      <c r="DG18" s="125"/>
      <c r="DH18" s="125"/>
      <c r="DI18" s="125"/>
      <c r="DJ18" s="125"/>
      <c r="DK18" s="125"/>
      <c r="DL18" s="125"/>
      <c r="DM18" s="125"/>
      <c r="DN18" s="125"/>
      <c r="DO18" s="126">
        <f>SUM(DD18:DN18)</f>
        <v>0</v>
      </c>
      <c r="DP18" s="125"/>
      <c r="DQ18" s="125"/>
      <c r="DR18" s="125"/>
      <c r="DS18" s="125"/>
      <c r="DT18" s="125"/>
      <c r="DU18" s="125"/>
      <c r="DV18" s="125"/>
      <c r="DW18" s="125"/>
      <c r="DX18" s="125"/>
      <c r="DY18" s="125"/>
      <c r="DZ18" s="125"/>
      <c r="EA18" s="126">
        <f>SUM(DP18:DZ18)</f>
        <v>0</v>
      </c>
      <c r="EB18" s="127"/>
      <c r="EC18" s="127"/>
      <c r="ED18" s="127"/>
      <c r="EE18" s="127"/>
      <c r="EF18" s="127"/>
      <c r="EG18" s="127"/>
      <c r="EH18" s="127"/>
      <c r="EI18" s="127"/>
      <c r="EJ18" s="127"/>
      <c r="EK18" s="127"/>
      <c r="EL18" s="127"/>
      <c r="EM18" s="127"/>
      <c r="EN18" s="127"/>
      <c r="EO18" s="127"/>
      <c r="EP18" s="127"/>
      <c r="EQ18" s="127"/>
      <c r="ER18" s="127"/>
      <c r="ES18" s="127"/>
      <c r="ET18" s="127"/>
      <c r="EU18" s="127"/>
      <c r="EV18" s="127"/>
      <c r="EW18" s="127"/>
      <c r="EX18" s="127"/>
      <c r="EY18" s="127"/>
      <c r="EZ18" s="108">
        <f>SUM(AE18,AQ18,BC18,BO18,CA18,DC18,DO18,EA18,EM18,EY18)</f>
        <v>0</v>
      </c>
    </row>
    <row r="19" spans="1:157" ht="27" customHeight="1">
      <c r="B19" s="440" t="s">
        <v>1013</v>
      </c>
      <c r="C19" s="433"/>
      <c r="D19" s="128"/>
      <c r="E19" s="128"/>
      <c r="F19" s="128"/>
      <c r="G19" s="128"/>
      <c r="H19" s="128"/>
      <c r="I19" s="128"/>
      <c r="J19" s="128"/>
      <c r="K19" s="128"/>
      <c r="L19" s="128"/>
      <c r="M19" s="128"/>
      <c r="N19" s="128"/>
      <c r="O19" s="128"/>
      <c r="P19" s="128"/>
      <c r="Q19" s="128"/>
      <c r="R19" s="128"/>
      <c r="S19" s="128"/>
      <c r="T19" s="128"/>
      <c r="U19" s="128"/>
      <c r="V19" s="128"/>
      <c r="W19" s="128"/>
      <c r="X19" s="128"/>
      <c r="Y19" s="128"/>
      <c r="Z19" s="128"/>
      <c r="AA19" s="128"/>
      <c r="AB19" s="128"/>
      <c r="AC19" s="128"/>
      <c r="AD19" s="128"/>
      <c r="AE19" s="128"/>
      <c r="AF19" s="128"/>
      <c r="AG19" s="128"/>
      <c r="AH19" s="128"/>
      <c r="AI19" s="128"/>
      <c r="AJ19" s="128"/>
      <c r="AK19" s="128"/>
      <c r="AL19" s="128"/>
      <c r="AM19" s="128"/>
      <c r="AN19" s="128"/>
      <c r="AO19" s="128"/>
      <c r="AP19" s="128"/>
      <c r="AQ19" s="128"/>
      <c r="AR19" s="128"/>
      <c r="AS19" s="128"/>
      <c r="AT19" s="128"/>
      <c r="AU19" s="128"/>
      <c r="AV19" s="128"/>
      <c r="AW19" s="128"/>
      <c r="AX19" s="128"/>
      <c r="AY19" s="128"/>
      <c r="AZ19" s="128"/>
      <c r="BA19" s="128"/>
      <c r="BB19" s="128"/>
      <c r="BC19" s="128"/>
      <c r="BD19" s="128"/>
      <c r="BE19" s="128"/>
      <c r="BF19" s="128"/>
      <c r="BG19" s="128"/>
      <c r="BH19" s="128"/>
      <c r="BI19" s="128"/>
      <c r="BJ19" s="128"/>
      <c r="BK19" s="128"/>
      <c r="BL19" s="128"/>
      <c r="BM19" s="128"/>
      <c r="BN19" s="128"/>
      <c r="BO19" s="128"/>
      <c r="BP19" s="128"/>
      <c r="BQ19" s="128"/>
      <c r="BR19" s="128"/>
      <c r="BS19" s="128"/>
      <c r="BT19" s="128"/>
      <c r="BU19" s="128"/>
      <c r="BV19" s="128"/>
      <c r="BW19" s="128"/>
      <c r="BX19" s="128"/>
      <c r="BY19" s="128"/>
      <c r="BZ19" s="128"/>
      <c r="CA19" s="128"/>
      <c r="CB19" s="128"/>
      <c r="CC19" s="128"/>
      <c r="CD19" s="128"/>
      <c r="CE19" s="128"/>
      <c r="CF19" s="128"/>
      <c r="CG19" s="128"/>
      <c r="CH19" s="128"/>
      <c r="CI19" s="128"/>
      <c r="CJ19" s="128"/>
      <c r="CK19" s="128"/>
      <c r="CL19" s="128"/>
      <c r="CM19" s="128"/>
      <c r="CN19" s="128"/>
      <c r="CO19" s="128"/>
      <c r="CP19" s="128"/>
      <c r="CQ19" s="128"/>
      <c r="CR19" s="128"/>
      <c r="CS19" s="128"/>
      <c r="CT19" s="128"/>
      <c r="CU19" s="128"/>
      <c r="CV19" s="128"/>
      <c r="CW19" s="128"/>
      <c r="CX19" s="128"/>
      <c r="CY19" s="128"/>
      <c r="CZ19" s="128"/>
      <c r="DA19" s="128"/>
      <c r="DB19" s="128"/>
      <c r="DC19" s="128"/>
      <c r="DD19" s="128"/>
      <c r="DE19" s="128"/>
      <c r="DF19" s="128"/>
      <c r="DG19" s="128"/>
      <c r="DH19" s="128"/>
      <c r="DI19" s="128"/>
      <c r="DJ19" s="128"/>
      <c r="DK19" s="128"/>
      <c r="DL19" s="128"/>
      <c r="DM19" s="128"/>
      <c r="DN19" s="128"/>
      <c r="DO19" s="128"/>
      <c r="DP19" s="112"/>
      <c r="DQ19" s="112"/>
      <c r="DR19" s="112"/>
      <c r="DS19" s="112"/>
      <c r="DT19" s="112"/>
      <c r="DU19" s="112"/>
      <c r="DV19" s="112"/>
      <c r="DW19" s="112"/>
      <c r="DX19" s="112"/>
      <c r="DY19" s="112"/>
      <c r="DZ19" s="112"/>
      <c r="EA19" s="112"/>
      <c r="EB19" s="128"/>
      <c r="EC19" s="128"/>
      <c r="ED19" s="128"/>
      <c r="EE19" s="128"/>
      <c r="EF19" s="128"/>
      <c r="EG19" s="128"/>
      <c r="EH19" s="128"/>
      <c r="EI19" s="128"/>
      <c r="EJ19" s="128"/>
      <c r="EK19" s="128"/>
      <c r="EL19" s="128"/>
      <c r="EM19" s="128"/>
      <c r="EN19" s="128"/>
      <c r="EO19" s="128"/>
      <c r="EP19" s="128"/>
      <c r="EQ19" s="128"/>
      <c r="ER19" s="128"/>
      <c r="ES19" s="128"/>
      <c r="ET19" s="128"/>
      <c r="EU19" s="128"/>
      <c r="EV19" s="128"/>
      <c r="EW19" s="128"/>
      <c r="EX19" s="128"/>
      <c r="EY19" s="128"/>
      <c r="EZ19" s="129"/>
    </row>
    <row r="20" spans="1:157" ht="27" customHeight="1">
      <c r="B20" s="441" t="s">
        <v>1014</v>
      </c>
      <c r="C20" s="104" t="s">
        <v>673</v>
      </c>
      <c r="D20" s="125"/>
      <c r="E20" s="125"/>
      <c r="F20" s="125"/>
      <c r="G20" s="125"/>
      <c r="H20" s="125"/>
      <c r="I20" s="125"/>
      <c r="J20" s="125"/>
      <c r="K20" s="125"/>
      <c r="L20" s="125"/>
      <c r="M20" s="125"/>
      <c r="N20" s="125"/>
      <c r="O20" s="125"/>
      <c r="P20" s="125"/>
      <c r="Q20" s="125"/>
      <c r="R20" s="125"/>
      <c r="S20" s="125"/>
      <c r="T20" s="125"/>
      <c r="U20" s="125"/>
      <c r="V20" s="125"/>
      <c r="W20" s="125"/>
      <c r="X20" s="125"/>
      <c r="Y20" s="125"/>
      <c r="Z20" s="125"/>
      <c r="AA20" s="125"/>
      <c r="AB20" s="125"/>
      <c r="AC20" s="125"/>
      <c r="AD20" s="125"/>
      <c r="AE20" s="126">
        <f>SUM(D20:AD20)</f>
        <v>0</v>
      </c>
      <c r="AF20" s="125"/>
      <c r="AG20" s="125"/>
      <c r="AH20" s="125"/>
      <c r="AI20" s="125"/>
      <c r="AJ20" s="125"/>
      <c r="AK20" s="125"/>
      <c r="AL20" s="125"/>
      <c r="AM20" s="125"/>
      <c r="AN20" s="125"/>
      <c r="AO20" s="125"/>
      <c r="AP20" s="125"/>
      <c r="AQ20" s="126">
        <f>SUM(AF20:AP20)</f>
        <v>0</v>
      </c>
      <c r="AR20" s="125"/>
      <c r="AS20" s="125"/>
      <c r="AT20" s="125"/>
      <c r="AU20" s="125"/>
      <c r="AV20" s="125"/>
      <c r="AW20" s="125"/>
      <c r="AX20" s="125"/>
      <c r="AY20" s="125"/>
      <c r="AZ20" s="125"/>
      <c r="BA20" s="125"/>
      <c r="BB20" s="125"/>
      <c r="BC20" s="126">
        <f>SUM(AR20:BB20)</f>
        <v>0</v>
      </c>
      <c r="BD20" s="127"/>
      <c r="BE20" s="127"/>
      <c r="BF20" s="127"/>
      <c r="BG20" s="127"/>
      <c r="BH20" s="127"/>
      <c r="BI20" s="127"/>
      <c r="BJ20" s="127"/>
      <c r="BK20" s="127"/>
      <c r="BL20" s="127"/>
      <c r="BM20" s="127"/>
      <c r="BN20" s="127"/>
      <c r="BO20" s="127"/>
      <c r="BP20" s="127"/>
      <c r="BQ20" s="127"/>
      <c r="BR20" s="127"/>
      <c r="BS20" s="127"/>
      <c r="BT20" s="127"/>
      <c r="BU20" s="127"/>
      <c r="BV20" s="127"/>
      <c r="BW20" s="127"/>
      <c r="BX20" s="127"/>
      <c r="BY20" s="127"/>
      <c r="BZ20" s="127"/>
      <c r="CA20" s="130"/>
      <c r="CB20" s="125"/>
      <c r="CC20" s="125"/>
      <c r="CD20" s="125"/>
      <c r="CE20" s="125"/>
      <c r="CF20" s="125"/>
      <c r="CG20" s="125"/>
      <c r="CH20" s="125"/>
      <c r="CI20" s="125"/>
      <c r="CJ20" s="125"/>
      <c r="CK20" s="125"/>
      <c r="CL20" s="125"/>
      <c r="CM20" s="125"/>
      <c r="CN20" s="125"/>
      <c r="CO20" s="125"/>
      <c r="CP20" s="125"/>
      <c r="CQ20" s="125"/>
      <c r="CR20" s="125"/>
      <c r="CS20" s="125"/>
      <c r="CT20" s="125"/>
      <c r="CU20" s="125"/>
      <c r="CV20" s="125"/>
      <c r="CW20" s="125"/>
      <c r="CX20" s="125"/>
      <c r="CY20" s="125"/>
      <c r="CZ20" s="125"/>
      <c r="DA20" s="125"/>
      <c r="DB20" s="125"/>
      <c r="DC20" s="126">
        <f>SUM(CB20:DB20)</f>
        <v>0</v>
      </c>
      <c r="DD20" s="125"/>
      <c r="DE20" s="125"/>
      <c r="DF20" s="125"/>
      <c r="DG20" s="125"/>
      <c r="DH20" s="125"/>
      <c r="DI20" s="125"/>
      <c r="DJ20" s="125"/>
      <c r="DK20" s="125"/>
      <c r="DL20" s="125"/>
      <c r="DM20" s="125"/>
      <c r="DN20" s="125"/>
      <c r="DO20" s="126">
        <f>SUM(DD20:DN20)</f>
        <v>0</v>
      </c>
      <c r="DP20" s="125"/>
      <c r="DQ20" s="125"/>
      <c r="DR20" s="125"/>
      <c r="DS20" s="125"/>
      <c r="DT20" s="125"/>
      <c r="DU20" s="125"/>
      <c r="DV20" s="125"/>
      <c r="DW20" s="125"/>
      <c r="DX20" s="125"/>
      <c r="DY20" s="125"/>
      <c r="DZ20" s="125"/>
      <c r="EA20" s="126">
        <f>SUM(DP20:DZ20)</f>
        <v>0</v>
      </c>
      <c r="EB20" s="127"/>
      <c r="EC20" s="127"/>
      <c r="ED20" s="127"/>
      <c r="EE20" s="127"/>
      <c r="EF20" s="127"/>
      <c r="EG20" s="127"/>
      <c r="EH20" s="127"/>
      <c r="EI20" s="127"/>
      <c r="EJ20" s="127"/>
      <c r="EK20" s="127"/>
      <c r="EL20" s="127"/>
      <c r="EM20" s="127"/>
      <c r="EN20" s="127"/>
      <c r="EO20" s="127"/>
      <c r="EP20" s="127"/>
      <c r="EQ20" s="127"/>
      <c r="ER20" s="127"/>
      <c r="ES20" s="127"/>
      <c r="ET20" s="127"/>
      <c r="EU20" s="127"/>
      <c r="EV20" s="127"/>
      <c r="EW20" s="127"/>
      <c r="EX20" s="127"/>
      <c r="EY20" s="130"/>
      <c r="EZ20" s="108">
        <f>SUM(AE20,AQ20,BC20,BO20,CA20,DC20,DO20,EA20,EM20,EY20)</f>
        <v>0</v>
      </c>
    </row>
    <row r="21" spans="1:157" ht="27" customHeight="1">
      <c r="B21" s="441" t="s">
        <v>1015</v>
      </c>
      <c r="C21" s="104" t="s">
        <v>674</v>
      </c>
      <c r="D21" s="125"/>
      <c r="E21" s="125"/>
      <c r="F21" s="125"/>
      <c r="G21" s="125"/>
      <c r="H21" s="125"/>
      <c r="I21" s="125"/>
      <c r="J21" s="125"/>
      <c r="K21" s="125"/>
      <c r="L21" s="125"/>
      <c r="M21" s="125"/>
      <c r="N21" s="125"/>
      <c r="O21" s="125"/>
      <c r="P21" s="125"/>
      <c r="Q21" s="125"/>
      <c r="R21" s="125"/>
      <c r="S21" s="125"/>
      <c r="T21" s="125"/>
      <c r="U21" s="125"/>
      <c r="V21" s="125"/>
      <c r="W21" s="125"/>
      <c r="X21" s="125"/>
      <c r="Y21" s="125"/>
      <c r="Z21" s="125"/>
      <c r="AA21" s="125"/>
      <c r="AB21" s="125"/>
      <c r="AC21" s="125"/>
      <c r="AD21" s="125"/>
      <c r="AE21" s="126">
        <f>SUM(D21:AD21)</f>
        <v>0</v>
      </c>
      <c r="AF21" s="125"/>
      <c r="AG21" s="125"/>
      <c r="AH21" s="125"/>
      <c r="AI21" s="125"/>
      <c r="AJ21" s="125"/>
      <c r="AK21" s="125"/>
      <c r="AL21" s="125"/>
      <c r="AM21" s="125"/>
      <c r="AN21" s="125"/>
      <c r="AO21" s="125"/>
      <c r="AP21" s="125"/>
      <c r="AQ21" s="126">
        <f>SUM(AF21:AP21)</f>
        <v>0</v>
      </c>
      <c r="AR21" s="125"/>
      <c r="AS21" s="125"/>
      <c r="AT21" s="125"/>
      <c r="AU21" s="125"/>
      <c r="AV21" s="125"/>
      <c r="AW21" s="125"/>
      <c r="AX21" s="125"/>
      <c r="AY21" s="125"/>
      <c r="AZ21" s="125"/>
      <c r="BA21" s="125"/>
      <c r="BB21" s="125"/>
      <c r="BC21" s="126">
        <f>SUM(AR21:BB21)</f>
        <v>0</v>
      </c>
      <c r="BD21" s="130"/>
      <c r="BE21" s="130"/>
      <c r="BF21" s="130"/>
      <c r="BG21" s="130"/>
      <c r="BH21" s="130"/>
      <c r="BI21" s="130"/>
      <c r="BJ21" s="130"/>
      <c r="BK21" s="130"/>
      <c r="BL21" s="130"/>
      <c r="BM21" s="130"/>
      <c r="BN21" s="130"/>
      <c r="BO21" s="127"/>
      <c r="BP21" s="130"/>
      <c r="BQ21" s="130"/>
      <c r="BR21" s="130"/>
      <c r="BS21" s="130"/>
      <c r="BT21" s="130"/>
      <c r="BU21" s="130"/>
      <c r="BV21" s="130"/>
      <c r="BW21" s="130"/>
      <c r="BX21" s="130"/>
      <c r="BY21" s="130"/>
      <c r="BZ21" s="130"/>
      <c r="CA21" s="130"/>
      <c r="CB21" s="125"/>
      <c r="CC21" s="125"/>
      <c r="CD21" s="125"/>
      <c r="CE21" s="125"/>
      <c r="CF21" s="125"/>
      <c r="CG21" s="125"/>
      <c r="CH21" s="125"/>
      <c r="CI21" s="125"/>
      <c r="CJ21" s="125"/>
      <c r="CK21" s="125"/>
      <c r="CL21" s="125"/>
      <c r="CM21" s="125"/>
      <c r="CN21" s="125"/>
      <c r="CO21" s="125"/>
      <c r="CP21" s="125"/>
      <c r="CQ21" s="125"/>
      <c r="CR21" s="125"/>
      <c r="CS21" s="125"/>
      <c r="CT21" s="125"/>
      <c r="CU21" s="125"/>
      <c r="CV21" s="125"/>
      <c r="CW21" s="125"/>
      <c r="CX21" s="125"/>
      <c r="CY21" s="125"/>
      <c r="CZ21" s="125"/>
      <c r="DA21" s="125"/>
      <c r="DB21" s="125"/>
      <c r="DC21" s="126">
        <f>SUM(CB21:DB21)</f>
        <v>0</v>
      </c>
      <c r="DD21" s="125"/>
      <c r="DE21" s="125"/>
      <c r="DF21" s="125"/>
      <c r="DG21" s="125"/>
      <c r="DH21" s="125"/>
      <c r="DI21" s="125"/>
      <c r="DJ21" s="125"/>
      <c r="DK21" s="125"/>
      <c r="DL21" s="125"/>
      <c r="DM21" s="125"/>
      <c r="DN21" s="125"/>
      <c r="DO21" s="126">
        <f>SUM(DD21:DN21)</f>
        <v>0</v>
      </c>
      <c r="DP21" s="125"/>
      <c r="DQ21" s="125"/>
      <c r="DR21" s="125"/>
      <c r="DS21" s="125"/>
      <c r="DT21" s="125"/>
      <c r="DU21" s="125"/>
      <c r="DV21" s="125"/>
      <c r="DW21" s="125"/>
      <c r="DX21" s="125"/>
      <c r="DY21" s="125"/>
      <c r="DZ21" s="125"/>
      <c r="EA21" s="126">
        <f>SUM(DP21:DZ21)</f>
        <v>0</v>
      </c>
      <c r="EB21" s="130"/>
      <c r="EC21" s="130"/>
      <c r="ED21" s="130"/>
      <c r="EE21" s="130"/>
      <c r="EF21" s="130"/>
      <c r="EG21" s="130"/>
      <c r="EH21" s="130"/>
      <c r="EI21" s="130"/>
      <c r="EJ21" s="130"/>
      <c r="EK21" s="130"/>
      <c r="EL21" s="130"/>
      <c r="EM21" s="127"/>
      <c r="EN21" s="130"/>
      <c r="EO21" s="130"/>
      <c r="EP21" s="130"/>
      <c r="EQ21" s="130"/>
      <c r="ER21" s="130"/>
      <c r="ES21" s="130"/>
      <c r="ET21" s="130"/>
      <c r="EU21" s="130"/>
      <c r="EV21" s="130"/>
      <c r="EW21" s="130"/>
      <c r="EX21" s="130"/>
      <c r="EY21" s="130"/>
      <c r="EZ21" s="108">
        <f>SUM(AE21,AQ21,BC21,BO21,CA21,DC21,DO21,EA21,EM21,EY21)</f>
        <v>0</v>
      </c>
    </row>
    <row r="22" spans="1:157" ht="27" customHeight="1">
      <c r="B22" s="440" t="s">
        <v>1016</v>
      </c>
      <c r="C22" s="104" t="s">
        <v>675</v>
      </c>
      <c r="D22" s="125"/>
      <c r="E22" s="125"/>
      <c r="F22" s="125"/>
      <c r="G22" s="125"/>
      <c r="H22" s="125"/>
      <c r="I22" s="125"/>
      <c r="J22" s="125"/>
      <c r="K22" s="125"/>
      <c r="L22" s="125"/>
      <c r="M22" s="125"/>
      <c r="N22" s="125"/>
      <c r="O22" s="125"/>
      <c r="P22" s="125"/>
      <c r="Q22" s="125"/>
      <c r="R22" s="125"/>
      <c r="S22" s="125"/>
      <c r="T22" s="125"/>
      <c r="U22" s="125"/>
      <c r="V22" s="125"/>
      <c r="W22" s="125"/>
      <c r="X22" s="125"/>
      <c r="Y22" s="125"/>
      <c r="Z22" s="125"/>
      <c r="AA22" s="125"/>
      <c r="AB22" s="125"/>
      <c r="AC22" s="125"/>
      <c r="AD22" s="125"/>
      <c r="AE22" s="126">
        <f>SUM(D22:AD22)</f>
        <v>0</v>
      </c>
      <c r="AF22" s="128"/>
      <c r="AG22" s="128"/>
      <c r="AH22" s="128"/>
      <c r="AI22" s="128"/>
      <c r="AJ22" s="128"/>
      <c r="AK22" s="128"/>
      <c r="AL22" s="128"/>
      <c r="AM22" s="128"/>
      <c r="AN22" s="128"/>
      <c r="AO22" s="128"/>
      <c r="AP22" s="128"/>
      <c r="AQ22" s="128"/>
      <c r="AR22" s="128"/>
      <c r="AS22" s="128"/>
      <c r="AT22" s="128"/>
      <c r="AU22" s="128"/>
      <c r="AV22" s="128"/>
      <c r="AW22" s="128"/>
      <c r="AX22" s="128"/>
      <c r="AY22" s="128"/>
      <c r="AZ22" s="128"/>
      <c r="BA22" s="128"/>
      <c r="BB22" s="128"/>
      <c r="BC22" s="128"/>
      <c r="BD22" s="128"/>
      <c r="BE22" s="128"/>
      <c r="BF22" s="128"/>
      <c r="BG22" s="128"/>
      <c r="BH22" s="128"/>
      <c r="BI22" s="128"/>
      <c r="BJ22" s="128"/>
      <c r="BK22" s="128"/>
      <c r="BL22" s="128"/>
      <c r="BM22" s="128"/>
      <c r="BN22" s="128"/>
      <c r="BO22" s="128"/>
      <c r="BP22" s="128"/>
      <c r="BQ22" s="128"/>
      <c r="BR22" s="128"/>
      <c r="BS22" s="128"/>
      <c r="BT22" s="128"/>
      <c r="BU22" s="128"/>
      <c r="BV22" s="128"/>
      <c r="BW22" s="128"/>
      <c r="BX22" s="128"/>
      <c r="BY22" s="128"/>
      <c r="BZ22" s="128"/>
      <c r="CA22" s="128"/>
      <c r="CB22" s="125"/>
      <c r="CC22" s="125"/>
      <c r="CD22" s="125"/>
      <c r="CE22" s="125"/>
      <c r="CF22" s="125"/>
      <c r="CG22" s="125"/>
      <c r="CH22" s="125"/>
      <c r="CI22" s="125"/>
      <c r="CJ22" s="125"/>
      <c r="CK22" s="125"/>
      <c r="CL22" s="125"/>
      <c r="CM22" s="125"/>
      <c r="CN22" s="125"/>
      <c r="CO22" s="125"/>
      <c r="CP22" s="125"/>
      <c r="CQ22" s="125"/>
      <c r="CR22" s="125"/>
      <c r="CS22" s="125"/>
      <c r="CT22" s="125"/>
      <c r="CU22" s="125"/>
      <c r="CV22" s="125"/>
      <c r="CW22" s="125"/>
      <c r="CX22" s="125"/>
      <c r="CY22" s="125"/>
      <c r="CZ22" s="125"/>
      <c r="DA22" s="125"/>
      <c r="DB22" s="125"/>
      <c r="DC22" s="126">
        <f>SUM(CB22:DB22)</f>
        <v>0</v>
      </c>
      <c r="DD22" s="128"/>
      <c r="DE22" s="128"/>
      <c r="DF22" s="128"/>
      <c r="DG22" s="128"/>
      <c r="DH22" s="128"/>
      <c r="DI22" s="128"/>
      <c r="DJ22" s="128"/>
      <c r="DK22" s="128"/>
      <c r="DL22" s="128"/>
      <c r="DM22" s="128"/>
      <c r="DN22" s="128"/>
      <c r="DO22" s="128"/>
      <c r="DP22" s="128"/>
      <c r="DQ22" s="128"/>
      <c r="DR22" s="128"/>
      <c r="DS22" s="128"/>
      <c r="DT22" s="128"/>
      <c r="DU22" s="128"/>
      <c r="DV22" s="128"/>
      <c r="DW22" s="128"/>
      <c r="DX22" s="128"/>
      <c r="DY22" s="128"/>
      <c r="DZ22" s="128"/>
      <c r="EA22" s="128"/>
      <c r="EB22" s="128"/>
      <c r="EC22" s="128"/>
      <c r="ED22" s="128"/>
      <c r="EE22" s="128"/>
      <c r="EF22" s="128"/>
      <c r="EG22" s="128"/>
      <c r="EH22" s="128"/>
      <c r="EI22" s="128"/>
      <c r="EJ22" s="128"/>
      <c r="EK22" s="128"/>
      <c r="EL22" s="128"/>
      <c r="EM22" s="128"/>
      <c r="EN22" s="128"/>
      <c r="EO22" s="128"/>
      <c r="EP22" s="128"/>
      <c r="EQ22" s="128"/>
      <c r="ER22" s="128"/>
      <c r="ES22" s="128"/>
      <c r="ET22" s="128"/>
      <c r="EU22" s="128"/>
      <c r="EV22" s="128"/>
      <c r="EW22" s="128"/>
      <c r="EX22" s="128"/>
      <c r="EY22" s="128"/>
      <c r="EZ22" s="108">
        <f>AE22+DC22</f>
        <v>0</v>
      </c>
    </row>
    <row r="23" spans="1:157" ht="15" customHeight="1">
      <c r="D23" s="131"/>
      <c r="E23" s="131"/>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131"/>
      <c r="AL23" s="131"/>
      <c r="AM23" s="131"/>
      <c r="AN23" s="131"/>
      <c r="AO23" s="131"/>
      <c r="AP23" s="131"/>
      <c r="AQ23" s="131"/>
      <c r="AR23" s="131"/>
      <c r="AS23" s="131"/>
      <c r="AT23" s="131"/>
      <c r="AU23" s="131"/>
      <c r="AV23" s="131"/>
      <c r="AW23" s="131"/>
      <c r="AX23" s="131"/>
      <c r="AY23" s="131"/>
      <c r="AZ23" s="131"/>
      <c r="BA23" s="131"/>
      <c r="BB23" s="131"/>
      <c r="BC23" s="131"/>
      <c r="BD23" s="131"/>
      <c r="BE23" s="131"/>
      <c r="BF23" s="131"/>
      <c r="BG23" s="131"/>
      <c r="BH23" s="131"/>
      <c r="BI23" s="131"/>
      <c r="BJ23" s="131"/>
      <c r="BK23" s="131"/>
      <c r="BL23" s="131"/>
      <c r="BM23" s="131"/>
      <c r="BN23" s="131"/>
      <c r="BO23" s="131"/>
      <c r="BP23" s="131"/>
      <c r="BQ23" s="131"/>
      <c r="BR23" s="131"/>
      <c r="BS23" s="131"/>
      <c r="BT23" s="131"/>
      <c r="BU23" s="131"/>
      <c r="BV23" s="131"/>
      <c r="BW23" s="131"/>
      <c r="BX23" s="131"/>
      <c r="BY23" s="131"/>
      <c r="BZ23" s="131"/>
      <c r="CA23" s="131"/>
      <c r="CB23" s="131"/>
      <c r="CC23" s="131"/>
      <c r="CD23" s="131"/>
      <c r="CE23" s="131"/>
      <c r="CF23" s="131"/>
      <c r="CG23" s="131"/>
      <c r="CH23" s="131"/>
      <c r="CI23" s="131"/>
      <c r="CJ23" s="131"/>
      <c r="CK23" s="131"/>
      <c r="CL23" s="131"/>
      <c r="CM23" s="131"/>
      <c r="CN23" s="131"/>
      <c r="CO23" s="131"/>
      <c r="CP23" s="131"/>
      <c r="CQ23" s="131"/>
      <c r="CR23" s="131"/>
      <c r="CS23" s="131"/>
      <c r="CT23" s="131"/>
      <c r="CU23" s="131"/>
      <c r="CV23" s="131"/>
      <c r="CW23" s="131"/>
      <c r="CX23" s="131"/>
      <c r="CY23" s="131"/>
      <c r="CZ23" s="131"/>
      <c r="DA23" s="131"/>
      <c r="DB23" s="131"/>
      <c r="DC23" s="131"/>
      <c r="DD23" s="131"/>
      <c r="DE23" s="131"/>
      <c r="DF23" s="131"/>
      <c r="DG23" s="131"/>
      <c r="DH23" s="131"/>
      <c r="DI23" s="131"/>
      <c r="DJ23" s="131"/>
      <c r="DK23" s="131"/>
      <c r="DL23" s="131"/>
      <c r="DM23" s="131"/>
      <c r="DN23" s="131"/>
      <c r="DO23" s="131"/>
      <c r="DP23" s="131"/>
      <c r="DQ23" s="131"/>
      <c r="DR23" s="131"/>
      <c r="DS23" s="131"/>
      <c r="DT23" s="131"/>
      <c r="DU23" s="131"/>
      <c r="DV23" s="131"/>
      <c r="DW23" s="131"/>
      <c r="DX23" s="131"/>
      <c r="DY23" s="131"/>
      <c r="DZ23" s="131"/>
      <c r="EA23" s="131"/>
      <c r="EB23" s="131"/>
      <c r="EC23" s="131"/>
      <c r="ED23" s="131"/>
      <c r="EE23" s="131"/>
      <c r="EF23" s="131"/>
      <c r="EG23" s="131"/>
      <c r="EH23" s="131"/>
      <c r="EI23" s="131"/>
      <c r="EJ23" s="131"/>
      <c r="EK23" s="131"/>
      <c r="EL23" s="131"/>
      <c r="EM23" s="131"/>
      <c r="EN23" s="131"/>
      <c r="EO23" s="131"/>
      <c r="EP23" s="131"/>
      <c r="EQ23" s="131"/>
      <c r="ER23" s="131"/>
      <c r="ES23" s="131"/>
      <c r="ET23" s="131"/>
      <c r="EU23" s="131"/>
      <c r="EV23" s="131"/>
      <c r="EW23" s="131"/>
      <c r="EX23" s="131"/>
      <c r="EY23" s="131"/>
      <c r="EZ23" s="131"/>
    </row>
    <row r="24" spans="1:157" ht="15" customHeight="1">
      <c r="B24" s="97" t="s">
        <v>1017</v>
      </c>
      <c r="C24" s="444"/>
      <c r="D24" s="132"/>
      <c r="E24" s="132"/>
      <c r="F24" s="132"/>
      <c r="G24" s="132"/>
      <c r="H24" s="132"/>
      <c r="I24" s="132"/>
      <c r="J24" s="132"/>
      <c r="K24" s="132"/>
      <c r="L24" s="132"/>
      <c r="M24" s="132"/>
      <c r="N24" s="132"/>
      <c r="O24" s="132"/>
      <c r="P24" s="132"/>
      <c r="Q24" s="132"/>
      <c r="R24" s="132"/>
      <c r="S24" s="132"/>
      <c r="T24" s="132"/>
      <c r="U24" s="132"/>
      <c r="V24" s="132"/>
      <c r="W24" s="132"/>
      <c r="X24" s="132"/>
      <c r="Y24" s="132"/>
      <c r="Z24" s="132"/>
      <c r="AA24" s="132"/>
      <c r="AB24" s="132"/>
      <c r="AC24" s="132"/>
      <c r="AD24" s="132"/>
      <c r="AE24" s="132"/>
      <c r="AF24" s="132"/>
      <c r="AG24" s="132"/>
      <c r="AH24" s="132"/>
      <c r="AI24" s="132"/>
      <c r="AJ24" s="132"/>
      <c r="AK24" s="132"/>
      <c r="AL24" s="132"/>
      <c r="AM24" s="132"/>
      <c r="AN24" s="132"/>
      <c r="AO24" s="132"/>
      <c r="AP24" s="132"/>
      <c r="AQ24" s="132"/>
      <c r="AR24" s="132"/>
      <c r="AS24" s="132"/>
      <c r="AT24" s="132"/>
      <c r="AU24" s="132"/>
      <c r="AV24" s="132"/>
      <c r="AW24" s="132"/>
      <c r="AX24" s="132"/>
      <c r="AY24" s="132"/>
      <c r="AZ24" s="132"/>
      <c r="BA24" s="132"/>
      <c r="BB24" s="132"/>
      <c r="BC24" s="132"/>
      <c r="BD24" s="132"/>
      <c r="BE24" s="132"/>
      <c r="BF24" s="132"/>
      <c r="BG24" s="132"/>
      <c r="BH24" s="132"/>
      <c r="BI24" s="132"/>
      <c r="BJ24" s="132"/>
      <c r="BK24" s="132"/>
      <c r="BL24" s="132"/>
      <c r="BM24" s="132"/>
      <c r="BN24" s="132"/>
      <c r="BO24" s="132"/>
      <c r="BP24" s="132"/>
      <c r="BQ24" s="132"/>
      <c r="BR24" s="132"/>
      <c r="BS24" s="132"/>
      <c r="BT24" s="132"/>
      <c r="BU24" s="132"/>
      <c r="BV24" s="132"/>
      <c r="BW24" s="132"/>
      <c r="BX24" s="132"/>
      <c r="BY24" s="132"/>
      <c r="BZ24" s="132"/>
      <c r="CA24" s="132"/>
      <c r="CB24" s="132"/>
      <c r="CC24" s="132"/>
      <c r="CD24" s="132"/>
      <c r="CE24" s="132"/>
      <c r="CF24" s="132"/>
      <c r="CG24" s="132"/>
      <c r="CH24" s="132"/>
      <c r="CI24" s="132"/>
      <c r="CJ24" s="132"/>
      <c r="CK24" s="132"/>
      <c r="CL24" s="132"/>
      <c r="CM24" s="132"/>
      <c r="CN24" s="132"/>
      <c r="CO24" s="132"/>
      <c r="CP24" s="132"/>
      <c r="CQ24" s="132"/>
      <c r="CR24" s="132"/>
      <c r="CS24" s="132"/>
      <c r="CT24" s="132"/>
      <c r="CU24" s="132"/>
      <c r="CV24" s="132"/>
      <c r="CW24" s="132"/>
      <c r="CX24" s="132"/>
      <c r="CY24" s="132"/>
      <c r="CZ24" s="132"/>
      <c r="DA24" s="132"/>
      <c r="DB24" s="132"/>
      <c r="DC24" s="132"/>
      <c r="DD24" s="132"/>
      <c r="DE24" s="132"/>
      <c r="DF24" s="132"/>
      <c r="DG24" s="132"/>
      <c r="DH24" s="132"/>
      <c r="DI24" s="132"/>
      <c r="DJ24" s="132"/>
      <c r="DK24" s="132"/>
      <c r="DL24" s="132"/>
      <c r="DM24" s="132"/>
      <c r="DN24" s="132"/>
      <c r="DO24" s="132"/>
      <c r="DP24" s="132"/>
      <c r="DQ24" s="132"/>
      <c r="DR24" s="132"/>
      <c r="DS24" s="132"/>
      <c r="DT24" s="132"/>
      <c r="DU24" s="132"/>
      <c r="DV24" s="132"/>
      <c r="DW24" s="132"/>
      <c r="DX24" s="132"/>
      <c r="DY24" s="132"/>
      <c r="DZ24" s="132"/>
      <c r="EA24" s="132"/>
      <c r="EB24" s="132"/>
      <c r="EC24" s="132"/>
      <c r="ED24" s="132"/>
      <c r="EE24" s="132"/>
      <c r="EF24" s="132"/>
      <c r="EG24" s="132"/>
      <c r="EH24" s="132"/>
      <c r="EI24" s="132"/>
      <c r="EJ24" s="132"/>
      <c r="EK24" s="132"/>
      <c r="EL24" s="132"/>
      <c r="EM24" s="132"/>
      <c r="EN24" s="132"/>
      <c r="EO24" s="132"/>
      <c r="EP24" s="132"/>
      <c r="EQ24" s="132"/>
      <c r="ER24" s="132"/>
      <c r="ES24" s="132"/>
      <c r="ET24" s="132"/>
      <c r="EU24" s="132"/>
      <c r="EV24" s="132"/>
      <c r="EW24" s="132"/>
      <c r="EX24" s="132"/>
      <c r="EY24" s="132"/>
      <c r="EZ24" s="132"/>
      <c r="FA24" s="133"/>
    </row>
    <row r="25" spans="1:157" ht="15" customHeight="1">
      <c r="D25" s="134"/>
      <c r="E25" s="131"/>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131"/>
      <c r="AL25" s="131"/>
      <c r="AM25" s="131"/>
      <c r="AN25" s="131"/>
      <c r="AO25" s="131"/>
      <c r="AP25" s="131"/>
      <c r="AQ25" s="131"/>
      <c r="AR25" s="131"/>
      <c r="AS25" s="131"/>
      <c r="AT25" s="131"/>
      <c r="AU25" s="131"/>
      <c r="AV25" s="131"/>
      <c r="AW25" s="131"/>
      <c r="AX25" s="131"/>
      <c r="AY25" s="131"/>
      <c r="AZ25" s="131"/>
      <c r="BA25" s="131"/>
      <c r="BB25" s="131"/>
      <c r="BC25" s="131"/>
      <c r="BD25" s="131"/>
      <c r="BE25" s="131"/>
      <c r="BF25" s="131"/>
      <c r="BG25" s="131"/>
      <c r="BH25" s="131"/>
      <c r="BI25" s="131"/>
      <c r="BJ25" s="131"/>
      <c r="BK25" s="131"/>
      <c r="BL25" s="131"/>
      <c r="BM25" s="131"/>
      <c r="BN25" s="131"/>
      <c r="BO25" s="131"/>
      <c r="BP25" s="131"/>
      <c r="BQ25" s="131"/>
      <c r="BR25" s="131"/>
      <c r="BS25" s="131"/>
      <c r="BT25" s="131"/>
      <c r="BU25" s="131"/>
      <c r="BV25" s="131"/>
      <c r="BW25" s="131"/>
      <c r="BX25" s="131"/>
      <c r="BY25" s="131"/>
      <c r="BZ25" s="131"/>
      <c r="CA25" s="131"/>
      <c r="CB25" s="131"/>
      <c r="CC25" s="131"/>
      <c r="CD25" s="131"/>
      <c r="CE25" s="131"/>
      <c r="CF25" s="131"/>
      <c r="CG25" s="131"/>
      <c r="CH25" s="131"/>
      <c r="CI25" s="131"/>
      <c r="CJ25" s="131"/>
      <c r="CK25" s="131"/>
      <c r="CL25" s="131"/>
      <c r="CM25" s="131"/>
      <c r="CN25" s="131"/>
      <c r="CO25" s="131"/>
      <c r="CP25" s="131"/>
      <c r="CQ25" s="131"/>
      <c r="CR25" s="131"/>
      <c r="CS25" s="131"/>
      <c r="CT25" s="131"/>
      <c r="CU25" s="131"/>
      <c r="CV25" s="131"/>
      <c r="CW25" s="131"/>
      <c r="CX25" s="131"/>
      <c r="CY25" s="131"/>
      <c r="CZ25" s="131"/>
      <c r="DA25" s="131"/>
      <c r="DB25" s="131"/>
      <c r="DC25" s="131"/>
      <c r="DD25" s="131"/>
      <c r="DE25" s="131"/>
      <c r="DF25" s="131"/>
      <c r="DG25" s="131"/>
      <c r="DH25" s="131"/>
      <c r="DI25" s="131"/>
      <c r="DJ25" s="131"/>
      <c r="DK25" s="131"/>
      <c r="DL25" s="131"/>
      <c r="DM25" s="131"/>
      <c r="DN25" s="131"/>
      <c r="DO25" s="131"/>
      <c r="DP25" s="131"/>
      <c r="DQ25" s="131"/>
      <c r="DR25" s="131"/>
      <c r="DS25" s="131"/>
      <c r="DT25" s="131"/>
      <c r="DU25" s="131"/>
      <c r="DV25" s="131"/>
      <c r="DW25" s="131"/>
      <c r="DX25" s="131"/>
      <c r="DY25" s="131"/>
      <c r="DZ25" s="131"/>
      <c r="EA25" s="131"/>
      <c r="EB25" s="131"/>
      <c r="EC25" s="131"/>
      <c r="ED25" s="131"/>
      <c r="EE25" s="131"/>
      <c r="EF25" s="131"/>
      <c r="EG25" s="131"/>
      <c r="EH25" s="131"/>
      <c r="EI25" s="131"/>
      <c r="EJ25" s="131"/>
      <c r="EK25" s="131"/>
      <c r="EL25" s="131"/>
      <c r="EM25" s="131"/>
      <c r="EN25" s="131"/>
      <c r="EO25" s="131"/>
      <c r="EP25" s="131"/>
      <c r="EQ25" s="131"/>
      <c r="ER25" s="131"/>
      <c r="ES25" s="131"/>
      <c r="ET25" s="131"/>
      <c r="EU25" s="131"/>
      <c r="EV25" s="131"/>
      <c r="EW25" s="131"/>
      <c r="EX25" s="131"/>
      <c r="EY25" s="131"/>
      <c r="EZ25" s="131"/>
    </row>
    <row r="26" spans="1:157" ht="27" customHeight="1">
      <c r="B26" s="842" t="s">
        <v>541</v>
      </c>
      <c r="C26" s="843"/>
      <c r="D26" s="135" t="s">
        <v>782</v>
      </c>
      <c r="E26" s="135" t="s">
        <v>543</v>
      </c>
      <c r="F26" s="135" t="s">
        <v>544</v>
      </c>
      <c r="G26" s="135" t="s">
        <v>545</v>
      </c>
      <c r="H26" s="135" t="s">
        <v>667</v>
      </c>
      <c r="I26" s="135" t="s">
        <v>546</v>
      </c>
      <c r="J26" s="135" t="s">
        <v>547</v>
      </c>
      <c r="K26" s="135" t="s">
        <v>548</v>
      </c>
      <c r="L26" s="135" t="s">
        <v>549</v>
      </c>
      <c r="M26" s="135" t="s">
        <v>550</v>
      </c>
      <c r="N26" s="135" t="s">
        <v>551</v>
      </c>
      <c r="O26" s="135" t="s">
        <v>552</v>
      </c>
      <c r="P26" s="135" t="s">
        <v>553</v>
      </c>
      <c r="Q26" s="135" t="s">
        <v>694</v>
      </c>
      <c r="R26" s="135" t="s">
        <v>695</v>
      </c>
      <c r="S26" s="135" t="s">
        <v>783</v>
      </c>
      <c r="T26" s="135" t="s">
        <v>784</v>
      </c>
      <c r="U26" s="135" t="s">
        <v>785</v>
      </c>
      <c r="V26" s="135" t="s">
        <v>786</v>
      </c>
      <c r="W26" s="135" t="s">
        <v>787</v>
      </c>
      <c r="X26" s="135" t="s">
        <v>788</v>
      </c>
      <c r="Y26" s="135" t="s">
        <v>789</v>
      </c>
      <c r="Z26" s="135" t="s">
        <v>790</v>
      </c>
      <c r="AA26" s="135" t="s">
        <v>791</v>
      </c>
      <c r="AB26" s="135" t="s">
        <v>792</v>
      </c>
      <c r="AC26" s="135" t="s">
        <v>836</v>
      </c>
      <c r="AD26" s="135" t="s">
        <v>837</v>
      </c>
      <c r="AE26" s="135" t="s">
        <v>838</v>
      </c>
      <c r="AF26" s="135" t="s">
        <v>839</v>
      </c>
      <c r="AG26" s="135" t="s">
        <v>840</v>
      </c>
      <c r="AH26" s="135" t="s">
        <v>841</v>
      </c>
      <c r="AI26" s="135" t="s">
        <v>842</v>
      </c>
      <c r="AJ26" s="135" t="s">
        <v>843</v>
      </c>
      <c r="AK26" s="135" t="s">
        <v>844</v>
      </c>
      <c r="AL26" s="135" t="s">
        <v>845</v>
      </c>
      <c r="AM26" s="135" t="s">
        <v>846</v>
      </c>
      <c r="AN26" s="135" t="s">
        <v>858</v>
      </c>
      <c r="AO26" s="135" t="s">
        <v>859</v>
      </c>
      <c r="AP26" s="135" t="s">
        <v>860</v>
      </c>
      <c r="AQ26" s="135" t="s">
        <v>861</v>
      </c>
      <c r="AR26" s="135" t="s">
        <v>862</v>
      </c>
      <c r="AS26" s="135" t="s">
        <v>863</v>
      </c>
      <c r="AT26" s="135" t="s">
        <v>864</v>
      </c>
      <c r="AU26" s="135" t="s">
        <v>865</v>
      </c>
      <c r="AV26" s="135" t="s">
        <v>866</v>
      </c>
      <c r="AW26" s="135" t="s">
        <v>867</v>
      </c>
      <c r="AX26" s="135" t="s">
        <v>868</v>
      </c>
      <c r="AY26" s="135" t="s">
        <v>869</v>
      </c>
      <c r="AZ26" s="135" t="s">
        <v>870</v>
      </c>
      <c r="BA26" s="135" t="s">
        <v>871</v>
      </c>
      <c r="BB26" s="135" t="s">
        <v>872</v>
      </c>
      <c r="BC26" s="135" t="s">
        <v>873</v>
      </c>
      <c r="BD26" s="135" t="s">
        <v>874</v>
      </c>
      <c r="BE26" s="135" t="s">
        <v>875</v>
      </c>
      <c r="BF26" s="135" t="s">
        <v>876</v>
      </c>
      <c r="BG26" s="135" t="s">
        <v>877</v>
      </c>
      <c r="BH26" s="135" t="s">
        <v>878</v>
      </c>
      <c r="BI26" s="135" t="s">
        <v>879</v>
      </c>
      <c r="BJ26" s="135" t="s">
        <v>880</v>
      </c>
      <c r="BK26" s="135" t="s">
        <v>881</v>
      </c>
      <c r="BL26" s="135" t="s">
        <v>882</v>
      </c>
      <c r="BM26" s="135" t="s">
        <v>883</v>
      </c>
      <c r="BN26" s="135" t="s">
        <v>884</v>
      </c>
      <c r="BO26" s="135" t="s">
        <v>885</v>
      </c>
      <c r="BP26" s="135" t="s">
        <v>886</v>
      </c>
      <c r="BQ26" s="135" t="s">
        <v>887</v>
      </c>
      <c r="BR26" s="135" t="s">
        <v>888</v>
      </c>
      <c r="BS26" s="135" t="s">
        <v>889</v>
      </c>
      <c r="BT26" s="135" t="s">
        <v>890</v>
      </c>
      <c r="BU26" s="135" t="s">
        <v>891</v>
      </c>
      <c r="BV26" s="135" t="s">
        <v>892</v>
      </c>
      <c r="BW26" s="135" t="s">
        <v>893</v>
      </c>
      <c r="BX26" s="135" t="s">
        <v>894</v>
      </c>
      <c r="BY26" s="135" t="s">
        <v>895</v>
      </c>
      <c r="BZ26" s="135" t="s">
        <v>896</v>
      </c>
      <c r="CA26" s="135" t="s">
        <v>897</v>
      </c>
      <c r="CB26" s="135" t="s">
        <v>898</v>
      </c>
      <c r="CC26" s="135" t="s">
        <v>899</v>
      </c>
      <c r="CD26" s="135" t="s">
        <v>900</v>
      </c>
      <c r="CE26" s="135" t="s">
        <v>901</v>
      </c>
      <c r="CF26" s="135" t="s">
        <v>902</v>
      </c>
      <c r="CG26" s="135" t="s">
        <v>903</v>
      </c>
      <c r="CH26" s="135" t="s">
        <v>904</v>
      </c>
      <c r="CI26" s="135" t="s">
        <v>905</v>
      </c>
      <c r="CJ26" s="135" t="s">
        <v>906</v>
      </c>
      <c r="CK26" s="135" t="s">
        <v>907</v>
      </c>
      <c r="CL26" s="135" t="s">
        <v>908</v>
      </c>
      <c r="CM26" s="135" t="s">
        <v>909</v>
      </c>
      <c r="CN26" s="135" t="s">
        <v>910</v>
      </c>
      <c r="CO26" s="135" t="s">
        <v>911</v>
      </c>
      <c r="CP26" s="135" t="s">
        <v>912</v>
      </c>
      <c r="CQ26" s="135" t="s">
        <v>913</v>
      </c>
      <c r="CR26" s="135" t="s">
        <v>914</v>
      </c>
      <c r="CS26" s="135" t="s">
        <v>915</v>
      </c>
      <c r="CT26" s="135" t="s">
        <v>916</v>
      </c>
      <c r="CU26" s="135" t="s">
        <v>917</v>
      </c>
      <c r="CV26" s="135" t="s">
        <v>918</v>
      </c>
      <c r="CW26" s="135" t="s">
        <v>919</v>
      </c>
      <c r="CX26" s="135" t="s">
        <v>920</v>
      </c>
      <c r="CY26" s="135" t="s">
        <v>921</v>
      </c>
      <c r="CZ26" s="135" t="s">
        <v>922</v>
      </c>
      <c r="DA26" s="135" t="s">
        <v>923</v>
      </c>
      <c r="DB26" s="135" t="s">
        <v>924</v>
      </c>
      <c r="DC26" s="135" t="s">
        <v>925</v>
      </c>
      <c r="DD26" s="135" t="s">
        <v>926</v>
      </c>
      <c r="DE26" s="135" t="s">
        <v>927</v>
      </c>
      <c r="DF26" s="135" t="s">
        <v>928</v>
      </c>
      <c r="DG26" s="135" t="s">
        <v>929</v>
      </c>
      <c r="DH26" s="135" t="s">
        <v>930</v>
      </c>
      <c r="DI26" s="135" t="s">
        <v>931</v>
      </c>
      <c r="DJ26" s="135" t="s">
        <v>932</v>
      </c>
      <c r="DK26" s="135" t="s">
        <v>933</v>
      </c>
      <c r="DL26" s="135" t="s">
        <v>934</v>
      </c>
      <c r="DM26" s="135" t="s">
        <v>935</v>
      </c>
      <c r="DN26" s="135" t="s">
        <v>936</v>
      </c>
      <c r="DO26" s="135" t="s">
        <v>937</v>
      </c>
      <c r="DP26" s="135" t="s">
        <v>938</v>
      </c>
      <c r="DQ26" s="135" t="s">
        <v>939</v>
      </c>
      <c r="DR26" s="135" t="s">
        <v>940</v>
      </c>
      <c r="DS26" s="135" t="s">
        <v>941</v>
      </c>
      <c r="DT26" s="135" t="s">
        <v>942</v>
      </c>
      <c r="DU26" s="135" t="s">
        <v>943</v>
      </c>
      <c r="DV26" s="135" t="s">
        <v>944</v>
      </c>
      <c r="DW26" s="135" t="s">
        <v>945</v>
      </c>
      <c r="DX26" s="135" t="s">
        <v>946</v>
      </c>
      <c r="DY26" s="135" t="s">
        <v>947</v>
      </c>
      <c r="DZ26" s="135" t="s">
        <v>948</v>
      </c>
      <c r="EA26" s="135" t="s">
        <v>949</v>
      </c>
      <c r="EB26" s="135" t="s">
        <v>950</v>
      </c>
      <c r="EC26" s="135" t="s">
        <v>951</v>
      </c>
      <c r="ED26" s="135" t="s">
        <v>952</v>
      </c>
      <c r="EE26" s="135" t="s">
        <v>953</v>
      </c>
      <c r="EF26" s="135" t="s">
        <v>954</v>
      </c>
      <c r="EG26" s="135" t="s">
        <v>955</v>
      </c>
      <c r="EH26" s="135" t="s">
        <v>956</v>
      </c>
      <c r="EI26" s="135" t="s">
        <v>957</v>
      </c>
      <c r="EJ26" s="135" t="s">
        <v>958</v>
      </c>
      <c r="EK26" s="135" t="s">
        <v>959</v>
      </c>
      <c r="EL26" s="135" t="s">
        <v>960</v>
      </c>
      <c r="EM26" s="135" t="s">
        <v>961</v>
      </c>
      <c r="EN26" s="135" t="s">
        <v>962</v>
      </c>
      <c r="EO26" s="135" t="s">
        <v>963</v>
      </c>
      <c r="EP26" s="135" t="s">
        <v>964</v>
      </c>
      <c r="EQ26" s="135" t="s">
        <v>965</v>
      </c>
      <c r="ER26" s="135" t="s">
        <v>966</v>
      </c>
      <c r="ES26" s="135" t="s">
        <v>967</v>
      </c>
      <c r="ET26" s="135" t="s">
        <v>968</v>
      </c>
      <c r="EU26" s="135" t="s">
        <v>969</v>
      </c>
      <c r="EV26" s="135" t="s">
        <v>970</v>
      </c>
      <c r="EW26" s="135" t="s">
        <v>971</v>
      </c>
      <c r="EX26" s="135" t="s">
        <v>972</v>
      </c>
      <c r="EY26" s="135" t="s">
        <v>973</v>
      </c>
      <c r="EZ26" s="135" t="s">
        <v>974</v>
      </c>
    </row>
    <row r="27" spans="1:157" s="99" customFormat="1" ht="27" customHeight="1">
      <c r="B27" s="915" t="s">
        <v>793</v>
      </c>
      <c r="C27" s="916"/>
      <c r="D27" s="935" t="s">
        <v>975</v>
      </c>
      <c r="E27" s="936"/>
      <c r="F27" s="936"/>
      <c r="G27" s="936"/>
      <c r="H27" s="936"/>
      <c r="I27" s="936"/>
      <c r="J27" s="936"/>
      <c r="K27" s="936"/>
      <c r="L27" s="936"/>
      <c r="M27" s="936"/>
      <c r="N27" s="936"/>
      <c r="O27" s="936"/>
      <c r="P27" s="936"/>
      <c r="Q27" s="936"/>
      <c r="R27" s="936"/>
      <c r="S27" s="936"/>
      <c r="T27" s="936"/>
      <c r="U27" s="936"/>
      <c r="V27" s="936"/>
      <c r="W27" s="936"/>
      <c r="X27" s="936"/>
      <c r="Y27" s="936"/>
      <c r="Z27" s="936"/>
      <c r="AA27" s="936"/>
      <c r="AB27" s="936"/>
      <c r="AC27" s="936"/>
      <c r="AD27" s="936"/>
      <c r="AE27" s="937"/>
      <c r="AF27" s="935" t="s">
        <v>976</v>
      </c>
      <c r="AG27" s="936"/>
      <c r="AH27" s="936"/>
      <c r="AI27" s="936"/>
      <c r="AJ27" s="936"/>
      <c r="AK27" s="936"/>
      <c r="AL27" s="936"/>
      <c r="AM27" s="936"/>
      <c r="AN27" s="936"/>
      <c r="AO27" s="936"/>
      <c r="AP27" s="936"/>
      <c r="AQ27" s="937"/>
      <c r="AR27" s="935" t="s">
        <v>977</v>
      </c>
      <c r="AS27" s="936"/>
      <c r="AT27" s="936"/>
      <c r="AU27" s="936"/>
      <c r="AV27" s="936"/>
      <c r="AW27" s="936"/>
      <c r="AX27" s="936"/>
      <c r="AY27" s="936"/>
      <c r="AZ27" s="936"/>
      <c r="BA27" s="936"/>
      <c r="BB27" s="936"/>
      <c r="BC27" s="937"/>
      <c r="BD27" s="935" t="s">
        <v>978</v>
      </c>
      <c r="BE27" s="936"/>
      <c r="BF27" s="936"/>
      <c r="BG27" s="936"/>
      <c r="BH27" s="936"/>
      <c r="BI27" s="936"/>
      <c r="BJ27" s="936"/>
      <c r="BK27" s="936"/>
      <c r="BL27" s="936"/>
      <c r="BM27" s="936"/>
      <c r="BN27" s="936"/>
      <c r="BO27" s="937"/>
      <c r="BP27" s="947" t="s">
        <v>979</v>
      </c>
      <c r="BQ27" s="948"/>
      <c r="BR27" s="948"/>
      <c r="BS27" s="948"/>
      <c r="BT27" s="948"/>
      <c r="BU27" s="948"/>
      <c r="BV27" s="948"/>
      <c r="BW27" s="948"/>
      <c r="BX27" s="948"/>
      <c r="BY27" s="948"/>
      <c r="BZ27" s="948"/>
      <c r="CA27" s="948"/>
      <c r="CB27" s="935" t="s">
        <v>980</v>
      </c>
      <c r="CC27" s="936"/>
      <c r="CD27" s="936"/>
      <c r="CE27" s="936"/>
      <c r="CF27" s="936"/>
      <c r="CG27" s="936"/>
      <c r="CH27" s="936"/>
      <c r="CI27" s="936"/>
      <c r="CJ27" s="936"/>
      <c r="CK27" s="936"/>
      <c r="CL27" s="936"/>
      <c r="CM27" s="936"/>
      <c r="CN27" s="936"/>
      <c r="CO27" s="936"/>
      <c r="CP27" s="936"/>
      <c r="CQ27" s="936"/>
      <c r="CR27" s="936"/>
      <c r="CS27" s="936"/>
      <c r="CT27" s="936"/>
      <c r="CU27" s="936"/>
      <c r="CV27" s="936"/>
      <c r="CW27" s="936"/>
      <c r="CX27" s="936"/>
      <c r="CY27" s="936"/>
      <c r="CZ27" s="936"/>
      <c r="DA27" s="936"/>
      <c r="DB27" s="936"/>
      <c r="DC27" s="937"/>
      <c r="DD27" s="935" t="s">
        <v>981</v>
      </c>
      <c r="DE27" s="936"/>
      <c r="DF27" s="936"/>
      <c r="DG27" s="936"/>
      <c r="DH27" s="936"/>
      <c r="DI27" s="936"/>
      <c r="DJ27" s="936"/>
      <c r="DK27" s="936"/>
      <c r="DL27" s="936"/>
      <c r="DM27" s="936"/>
      <c r="DN27" s="936"/>
      <c r="DO27" s="937"/>
      <c r="DP27" s="935" t="s">
        <v>982</v>
      </c>
      <c r="DQ27" s="936"/>
      <c r="DR27" s="936"/>
      <c r="DS27" s="936"/>
      <c r="DT27" s="936"/>
      <c r="DU27" s="936"/>
      <c r="DV27" s="936"/>
      <c r="DW27" s="936"/>
      <c r="DX27" s="936"/>
      <c r="DY27" s="936"/>
      <c r="DZ27" s="936"/>
      <c r="EA27" s="937"/>
      <c r="EB27" s="935" t="s">
        <v>983</v>
      </c>
      <c r="EC27" s="936"/>
      <c r="ED27" s="936"/>
      <c r="EE27" s="936"/>
      <c r="EF27" s="936"/>
      <c r="EG27" s="936"/>
      <c r="EH27" s="936"/>
      <c r="EI27" s="936"/>
      <c r="EJ27" s="936"/>
      <c r="EK27" s="936"/>
      <c r="EL27" s="936"/>
      <c r="EM27" s="937"/>
      <c r="EN27" s="947" t="s">
        <v>984</v>
      </c>
      <c r="EO27" s="948"/>
      <c r="EP27" s="948"/>
      <c r="EQ27" s="948"/>
      <c r="ER27" s="948"/>
      <c r="ES27" s="948"/>
      <c r="ET27" s="948"/>
      <c r="EU27" s="948"/>
      <c r="EV27" s="948"/>
      <c r="EW27" s="948"/>
      <c r="EX27" s="948"/>
      <c r="EY27" s="948"/>
      <c r="EZ27" s="943" t="s">
        <v>991</v>
      </c>
    </row>
    <row r="28" spans="1:157" s="99" customFormat="1" ht="27" customHeight="1">
      <c r="B28" s="917"/>
      <c r="C28" s="918"/>
      <c r="D28" s="935" t="s">
        <v>797</v>
      </c>
      <c r="E28" s="936"/>
      <c r="F28" s="936"/>
      <c r="G28" s="937"/>
      <c r="H28" s="935" t="s">
        <v>985</v>
      </c>
      <c r="I28" s="937"/>
      <c r="J28" s="923" t="s">
        <v>810</v>
      </c>
      <c r="K28" s="938" t="s">
        <v>811</v>
      </c>
      <c r="L28" s="942"/>
      <c r="M28" s="942"/>
      <c r="N28" s="926"/>
      <c r="O28" s="943" t="s">
        <v>986</v>
      </c>
      <c r="P28" s="938" t="s">
        <v>848</v>
      </c>
      <c r="Q28" s="942"/>
      <c r="R28" s="926"/>
      <c r="S28" s="834" t="s">
        <v>801</v>
      </c>
      <c r="T28" s="852" t="s">
        <v>802</v>
      </c>
      <c r="U28" s="947" t="s">
        <v>992</v>
      </c>
      <c r="V28" s="948"/>
      <c r="W28" s="935" t="s">
        <v>988</v>
      </c>
      <c r="X28" s="936"/>
      <c r="Y28" s="937"/>
      <c r="Z28" s="938" t="s">
        <v>989</v>
      </c>
      <c r="AA28" s="926"/>
      <c r="AB28" s="935" t="s">
        <v>805</v>
      </c>
      <c r="AC28" s="936"/>
      <c r="AD28" s="937"/>
      <c r="AE28" s="943" t="s">
        <v>990</v>
      </c>
      <c r="AF28" s="943" t="s">
        <v>806</v>
      </c>
      <c r="AG28" s="950" t="s">
        <v>798</v>
      </c>
      <c r="AH28" s="947" t="s">
        <v>799</v>
      </c>
      <c r="AI28" s="948"/>
      <c r="AJ28" s="948"/>
      <c r="AK28" s="947" t="s">
        <v>800</v>
      </c>
      <c r="AL28" s="852" t="s">
        <v>808</v>
      </c>
      <c r="AM28" s="947" t="s">
        <v>803</v>
      </c>
      <c r="AN28" s="938" t="s">
        <v>989</v>
      </c>
      <c r="AO28" s="926"/>
      <c r="AP28" s="445" t="s">
        <v>805</v>
      </c>
      <c r="AQ28" s="943" t="s">
        <v>990</v>
      </c>
      <c r="AR28" s="943" t="s">
        <v>806</v>
      </c>
      <c r="AS28" s="947" t="s">
        <v>798</v>
      </c>
      <c r="AT28" s="947" t="s">
        <v>799</v>
      </c>
      <c r="AU28" s="948"/>
      <c r="AV28" s="948"/>
      <c r="AW28" s="947" t="s">
        <v>800</v>
      </c>
      <c r="AX28" s="943" t="s">
        <v>808</v>
      </c>
      <c r="AY28" s="947" t="s">
        <v>803</v>
      </c>
      <c r="AZ28" s="938" t="s">
        <v>989</v>
      </c>
      <c r="BA28" s="926"/>
      <c r="BB28" s="445" t="s">
        <v>805</v>
      </c>
      <c r="BC28" s="943" t="s">
        <v>991</v>
      </c>
      <c r="BD28" s="943" t="s">
        <v>806</v>
      </c>
      <c r="BE28" s="950" t="s">
        <v>798</v>
      </c>
      <c r="BF28" s="947" t="s">
        <v>799</v>
      </c>
      <c r="BG28" s="948"/>
      <c r="BH28" s="948"/>
      <c r="BI28" s="947" t="s">
        <v>800</v>
      </c>
      <c r="BJ28" s="923" t="s">
        <v>808</v>
      </c>
      <c r="BK28" s="947" t="s">
        <v>803</v>
      </c>
      <c r="BL28" s="938" t="s">
        <v>989</v>
      </c>
      <c r="BM28" s="926"/>
      <c r="BN28" s="445" t="s">
        <v>805</v>
      </c>
      <c r="BO28" s="943" t="s">
        <v>991</v>
      </c>
      <c r="BP28" s="943" t="s">
        <v>806</v>
      </c>
      <c r="BQ28" s="952" t="s">
        <v>798</v>
      </c>
      <c r="BR28" s="947" t="s">
        <v>799</v>
      </c>
      <c r="BS28" s="948"/>
      <c r="BT28" s="948"/>
      <c r="BU28" s="952" t="s">
        <v>800</v>
      </c>
      <c r="BV28" s="946" t="s">
        <v>808</v>
      </c>
      <c r="BW28" s="952" t="s">
        <v>803</v>
      </c>
      <c r="BX28" s="938" t="s">
        <v>989</v>
      </c>
      <c r="BY28" s="926"/>
      <c r="BZ28" s="445" t="s">
        <v>805</v>
      </c>
      <c r="CA28" s="947" t="s">
        <v>990</v>
      </c>
      <c r="CB28" s="935" t="s">
        <v>797</v>
      </c>
      <c r="CC28" s="936"/>
      <c r="CD28" s="936"/>
      <c r="CE28" s="937"/>
      <c r="CF28" s="935" t="s">
        <v>985</v>
      </c>
      <c r="CG28" s="937"/>
      <c r="CH28" s="923" t="s">
        <v>810</v>
      </c>
      <c r="CI28" s="935" t="s">
        <v>811</v>
      </c>
      <c r="CJ28" s="936"/>
      <c r="CK28" s="936"/>
      <c r="CL28" s="937"/>
      <c r="CM28" s="943" t="s">
        <v>986</v>
      </c>
      <c r="CN28" s="938" t="s">
        <v>848</v>
      </c>
      <c r="CO28" s="942"/>
      <c r="CP28" s="926"/>
      <c r="CQ28" s="834" t="s">
        <v>801</v>
      </c>
      <c r="CR28" s="852" t="s">
        <v>802</v>
      </c>
      <c r="CS28" s="947" t="s">
        <v>992</v>
      </c>
      <c r="CT28" s="948"/>
      <c r="CU28" s="935" t="s">
        <v>988</v>
      </c>
      <c r="CV28" s="936"/>
      <c r="CW28" s="937"/>
      <c r="CX28" s="938" t="s">
        <v>989</v>
      </c>
      <c r="CY28" s="926"/>
      <c r="CZ28" s="935" t="s">
        <v>805</v>
      </c>
      <c r="DA28" s="936"/>
      <c r="DB28" s="937"/>
      <c r="DC28" s="943" t="s">
        <v>990</v>
      </c>
      <c r="DD28" s="943" t="s">
        <v>806</v>
      </c>
      <c r="DE28" s="950" t="s">
        <v>798</v>
      </c>
      <c r="DF28" s="947" t="s">
        <v>799</v>
      </c>
      <c r="DG28" s="948"/>
      <c r="DH28" s="948"/>
      <c r="DI28" s="947" t="s">
        <v>800</v>
      </c>
      <c r="DJ28" s="852" t="s">
        <v>808</v>
      </c>
      <c r="DK28" s="947" t="s">
        <v>803</v>
      </c>
      <c r="DL28" s="938" t="s">
        <v>989</v>
      </c>
      <c r="DM28" s="926"/>
      <c r="DN28" s="445" t="s">
        <v>805</v>
      </c>
      <c r="DO28" s="943" t="s">
        <v>990</v>
      </c>
      <c r="DP28" s="943" t="s">
        <v>806</v>
      </c>
      <c r="DQ28" s="947" t="s">
        <v>798</v>
      </c>
      <c r="DR28" s="947" t="s">
        <v>799</v>
      </c>
      <c r="DS28" s="948"/>
      <c r="DT28" s="948"/>
      <c r="DU28" s="947" t="s">
        <v>800</v>
      </c>
      <c r="DV28" s="923" t="s">
        <v>808</v>
      </c>
      <c r="DW28" s="947" t="s">
        <v>803</v>
      </c>
      <c r="DX28" s="938" t="s">
        <v>989</v>
      </c>
      <c r="DY28" s="926"/>
      <c r="DZ28" s="445" t="s">
        <v>805</v>
      </c>
      <c r="EA28" s="943" t="s">
        <v>991</v>
      </c>
      <c r="EB28" s="943" t="s">
        <v>806</v>
      </c>
      <c r="EC28" s="950" t="s">
        <v>798</v>
      </c>
      <c r="ED28" s="947" t="s">
        <v>799</v>
      </c>
      <c r="EE28" s="948"/>
      <c r="EF28" s="948"/>
      <c r="EG28" s="947" t="s">
        <v>800</v>
      </c>
      <c r="EH28" s="852" t="s">
        <v>808</v>
      </c>
      <c r="EI28" s="947" t="s">
        <v>803</v>
      </c>
      <c r="EJ28" s="938" t="s">
        <v>989</v>
      </c>
      <c r="EK28" s="926"/>
      <c r="EL28" s="445" t="s">
        <v>805</v>
      </c>
      <c r="EM28" s="943" t="s">
        <v>991</v>
      </c>
      <c r="EN28" s="943" t="s">
        <v>806</v>
      </c>
      <c r="EO28" s="952" t="s">
        <v>798</v>
      </c>
      <c r="EP28" s="947" t="s">
        <v>799</v>
      </c>
      <c r="EQ28" s="948"/>
      <c r="ER28" s="948"/>
      <c r="ES28" s="952" t="s">
        <v>800</v>
      </c>
      <c r="ET28" s="946" t="s">
        <v>808</v>
      </c>
      <c r="EU28" s="952" t="s">
        <v>803</v>
      </c>
      <c r="EV28" s="938" t="s">
        <v>989</v>
      </c>
      <c r="EW28" s="926"/>
      <c r="EX28" s="445" t="s">
        <v>805</v>
      </c>
      <c r="EY28" s="947" t="s">
        <v>990</v>
      </c>
      <c r="EZ28" s="949"/>
    </row>
    <row r="29" spans="1:157" s="137" customFormat="1" ht="51" customHeight="1">
      <c r="B29" s="917"/>
      <c r="C29" s="918"/>
      <c r="D29" s="136" t="s">
        <v>993</v>
      </c>
      <c r="E29" s="136" t="s">
        <v>994</v>
      </c>
      <c r="F29" s="136" t="s">
        <v>995</v>
      </c>
      <c r="G29" s="136" t="s">
        <v>996</v>
      </c>
      <c r="H29" s="136" t="s">
        <v>997</v>
      </c>
      <c r="I29" s="136" t="s">
        <v>998</v>
      </c>
      <c r="J29" s="924"/>
      <c r="K29" s="136" t="s">
        <v>999</v>
      </c>
      <c r="L29" s="136" t="s">
        <v>1000</v>
      </c>
      <c r="M29" s="136" t="s">
        <v>1001</v>
      </c>
      <c r="N29" s="136" t="s">
        <v>1002</v>
      </c>
      <c r="O29" s="944"/>
      <c r="P29" s="136" t="s">
        <v>1003</v>
      </c>
      <c r="Q29" s="364" t="s">
        <v>1004</v>
      </c>
      <c r="R29" s="136" t="s">
        <v>1005</v>
      </c>
      <c r="S29" s="837"/>
      <c r="T29" s="853"/>
      <c r="U29" s="429" t="s">
        <v>1006</v>
      </c>
      <c r="V29" s="123" t="s">
        <v>206</v>
      </c>
      <c r="W29" s="136" t="s">
        <v>1007</v>
      </c>
      <c r="X29" s="136" t="s">
        <v>1008</v>
      </c>
      <c r="Y29" s="136" t="s">
        <v>1002</v>
      </c>
      <c r="Z29" s="364" t="s">
        <v>815</v>
      </c>
      <c r="AA29" s="364" t="s">
        <v>15</v>
      </c>
      <c r="AB29" s="138" t="s">
        <v>1009</v>
      </c>
      <c r="AC29" s="136" t="s">
        <v>1010</v>
      </c>
      <c r="AD29" s="136" t="s">
        <v>1002</v>
      </c>
      <c r="AE29" s="944"/>
      <c r="AF29" s="944"/>
      <c r="AG29" s="951"/>
      <c r="AH29" s="364" t="s">
        <v>810</v>
      </c>
      <c r="AI29" s="364" t="s">
        <v>811</v>
      </c>
      <c r="AJ29" s="136" t="s">
        <v>812</v>
      </c>
      <c r="AK29" s="948"/>
      <c r="AL29" s="853"/>
      <c r="AM29" s="948"/>
      <c r="AN29" s="364" t="s">
        <v>815</v>
      </c>
      <c r="AO29" s="364" t="s">
        <v>15</v>
      </c>
      <c r="AP29" s="428" t="s">
        <v>1009</v>
      </c>
      <c r="AQ29" s="944"/>
      <c r="AR29" s="944"/>
      <c r="AS29" s="948"/>
      <c r="AT29" s="364" t="s">
        <v>810</v>
      </c>
      <c r="AU29" s="364" t="s">
        <v>811</v>
      </c>
      <c r="AV29" s="136" t="s">
        <v>812</v>
      </c>
      <c r="AW29" s="948"/>
      <c r="AX29" s="944"/>
      <c r="AY29" s="948"/>
      <c r="AZ29" s="364" t="s">
        <v>815</v>
      </c>
      <c r="BA29" s="364" t="s">
        <v>15</v>
      </c>
      <c r="BB29" s="428" t="s">
        <v>1009</v>
      </c>
      <c r="BC29" s="944"/>
      <c r="BD29" s="944"/>
      <c r="BE29" s="951"/>
      <c r="BF29" s="364" t="s">
        <v>810</v>
      </c>
      <c r="BG29" s="364" t="s">
        <v>811</v>
      </c>
      <c r="BH29" s="136" t="s">
        <v>812</v>
      </c>
      <c r="BI29" s="948"/>
      <c r="BJ29" s="924"/>
      <c r="BK29" s="948"/>
      <c r="BL29" s="364" t="s">
        <v>815</v>
      </c>
      <c r="BM29" s="364" t="s">
        <v>15</v>
      </c>
      <c r="BN29" s="428" t="s">
        <v>1009</v>
      </c>
      <c r="BO29" s="944"/>
      <c r="BP29" s="944"/>
      <c r="BQ29" s="948"/>
      <c r="BR29" s="364" t="s">
        <v>810</v>
      </c>
      <c r="BS29" s="364" t="s">
        <v>811</v>
      </c>
      <c r="BT29" s="136" t="s">
        <v>812</v>
      </c>
      <c r="BU29" s="948"/>
      <c r="BV29" s="924"/>
      <c r="BW29" s="948"/>
      <c r="BX29" s="364" t="s">
        <v>815</v>
      </c>
      <c r="BY29" s="364" t="s">
        <v>15</v>
      </c>
      <c r="BZ29" s="428" t="s">
        <v>1009</v>
      </c>
      <c r="CA29" s="948"/>
      <c r="CB29" s="136" t="s">
        <v>993</v>
      </c>
      <c r="CC29" s="136" t="s">
        <v>994</v>
      </c>
      <c r="CD29" s="136" t="s">
        <v>995</v>
      </c>
      <c r="CE29" s="136" t="s">
        <v>996</v>
      </c>
      <c r="CF29" s="136" t="s">
        <v>997</v>
      </c>
      <c r="CG29" s="136" t="s">
        <v>998</v>
      </c>
      <c r="CH29" s="924"/>
      <c r="CI29" s="136" t="s">
        <v>999</v>
      </c>
      <c r="CJ29" s="136" t="s">
        <v>1000</v>
      </c>
      <c r="CK29" s="136" t="s">
        <v>1001</v>
      </c>
      <c r="CL29" s="136" t="s">
        <v>1002</v>
      </c>
      <c r="CM29" s="944"/>
      <c r="CN29" s="136" t="s">
        <v>1003</v>
      </c>
      <c r="CO29" s="364" t="s">
        <v>1004</v>
      </c>
      <c r="CP29" s="136" t="s">
        <v>1005</v>
      </c>
      <c r="CQ29" s="837"/>
      <c r="CR29" s="853"/>
      <c r="CS29" s="364" t="s">
        <v>1006</v>
      </c>
      <c r="CT29" s="136" t="s">
        <v>206</v>
      </c>
      <c r="CU29" s="136" t="s">
        <v>1007</v>
      </c>
      <c r="CV29" s="136" t="s">
        <v>1008</v>
      </c>
      <c r="CW29" s="136" t="s">
        <v>1002</v>
      </c>
      <c r="CX29" s="364" t="s">
        <v>815</v>
      </c>
      <c r="CY29" s="364" t="s">
        <v>15</v>
      </c>
      <c r="CZ29" s="138" t="s">
        <v>1009</v>
      </c>
      <c r="DA29" s="136" t="s">
        <v>1010</v>
      </c>
      <c r="DB29" s="136" t="s">
        <v>1002</v>
      </c>
      <c r="DC29" s="944"/>
      <c r="DD29" s="944"/>
      <c r="DE29" s="951"/>
      <c r="DF29" s="364" t="s">
        <v>810</v>
      </c>
      <c r="DG29" s="364" t="s">
        <v>811</v>
      </c>
      <c r="DH29" s="136" t="s">
        <v>812</v>
      </c>
      <c r="DI29" s="948"/>
      <c r="DJ29" s="853"/>
      <c r="DK29" s="948"/>
      <c r="DL29" s="364" t="s">
        <v>815</v>
      </c>
      <c r="DM29" s="364" t="s">
        <v>15</v>
      </c>
      <c r="DN29" s="428" t="s">
        <v>1009</v>
      </c>
      <c r="DO29" s="944"/>
      <c r="DP29" s="944"/>
      <c r="DQ29" s="948"/>
      <c r="DR29" s="364" t="s">
        <v>810</v>
      </c>
      <c r="DS29" s="364" t="s">
        <v>811</v>
      </c>
      <c r="DT29" s="136" t="s">
        <v>812</v>
      </c>
      <c r="DU29" s="948"/>
      <c r="DV29" s="924"/>
      <c r="DW29" s="948"/>
      <c r="DX29" s="364" t="s">
        <v>815</v>
      </c>
      <c r="DY29" s="364" t="s">
        <v>15</v>
      </c>
      <c r="DZ29" s="428" t="s">
        <v>1009</v>
      </c>
      <c r="EA29" s="944"/>
      <c r="EB29" s="944"/>
      <c r="EC29" s="951"/>
      <c r="ED29" s="364" t="s">
        <v>810</v>
      </c>
      <c r="EE29" s="364" t="s">
        <v>811</v>
      </c>
      <c r="EF29" s="136" t="s">
        <v>812</v>
      </c>
      <c r="EG29" s="948"/>
      <c r="EH29" s="853"/>
      <c r="EI29" s="948"/>
      <c r="EJ29" s="364" t="s">
        <v>815</v>
      </c>
      <c r="EK29" s="364" t="s">
        <v>15</v>
      </c>
      <c r="EL29" s="428" t="s">
        <v>1009</v>
      </c>
      <c r="EM29" s="944"/>
      <c r="EN29" s="944"/>
      <c r="EO29" s="948"/>
      <c r="EP29" s="364" t="s">
        <v>810</v>
      </c>
      <c r="EQ29" s="364" t="s">
        <v>811</v>
      </c>
      <c r="ER29" s="136" t="s">
        <v>812</v>
      </c>
      <c r="ES29" s="948"/>
      <c r="ET29" s="924"/>
      <c r="EU29" s="948"/>
      <c r="EV29" s="364" t="s">
        <v>815</v>
      </c>
      <c r="EW29" s="364" t="s">
        <v>15</v>
      </c>
      <c r="EX29" s="428" t="s">
        <v>1009</v>
      </c>
      <c r="EY29" s="948"/>
      <c r="EZ29" s="944"/>
    </row>
    <row r="30" spans="1:157" ht="13.35" customHeight="1">
      <c r="B30" s="919"/>
      <c r="C30" s="920"/>
      <c r="D30" s="139" t="s">
        <v>816</v>
      </c>
      <c r="E30" s="139" t="s">
        <v>816</v>
      </c>
      <c r="F30" s="139" t="s">
        <v>816</v>
      </c>
      <c r="G30" s="139" t="s">
        <v>816</v>
      </c>
      <c r="H30" s="139" t="s">
        <v>816</v>
      </c>
      <c r="I30" s="139" t="s">
        <v>816</v>
      </c>
      <c r="J30" s="139" t="s">
        <v>816</v>
      </c>
      <c r="K30" s="139" t="s">
        <v>816</v>
      </c>
      <c r="L30" s="139" t="s">
        <v>816</v>
      </c>
      <c r="M30" s="139" t="s">
        <v>816</v>
      </c>
      <c r="N30" s="139" t="s">
        <v>816</v>
      </c>
      <c r="O30" s="139" t="s">
        <v>816</v>
      </c>
      <c r="P30" s="139" t="s">
        <v>816</v>
      </c>
      <c r="Q30" s="391" t="s">
        <v>816</v>
      </c>
      <c r="R30" s="139" t="s">
        <v>816</v>
      </c>
      <c r="S30" s="139" t="s">
        <v>816</v>
      </c>
      <c r="T30" s="139" t="s">
        <v>816</v>
      </c>
      <c r="U30" s="139" t="s">
        <v>816</v>
      </c>
      <c r="V30" s="139" t="s">
        <v>816</v>
      </c>
      <c r="W30" s="139" t="s">
        <v>816</v>
      </c>
      <c r="X30" s="139" t="s">
        <v>816</v>
      </c>
      <c r="Y30" s="139" t="s">
        <v>816</v>
      </c>
      <c r="Z30" s="139" t="s">
        <v>816</v>
      </c>
      <c r="AA30" s="139" t="s">
        <v>816</v>
      </c>
      <c r="AB30" s="139" t="s">
        <v>816</v>
      </c>
      <c r="AC30" s="139" t="s">
        <v>816</v>
      </c>
      <c r="AD30" s="139" t="s">
        <v>816</v>
      </c>
      <c r="AE30" s="139" t="s">
        <v>816</v>
      </c>
      <c r="AF30" s="139" t="s">
        <v>816</v>
      </c>
      <c r="AG30" s="139" t="s">
        <v>816</v>
      </c>
      <c r="AH30" s="139" t="s">
        <v>816</v>
      </c>
      <c r="AI30" s="139" t="s">
        <v>816</v>
      </c>
      <c r="AJ30" s="139" t="s">
        <v>816</v>
      </c>
      <c r="AK30" s="139" t="s">
        <v>816</v>
      </c>
      <c r="AL30" s="139" t="s">
        <v>816</v>
      </c>
      <c r="AM30" s="139" t="s">
        <v>816</v>
      </c>
      <c r="AN30" s="139" t="s">
        <v>816</v>
      </c>
      <c r="AO30" s="139" t="s">
        <v>816</v>
      </c>
      <c r="AP30" s="139" t="s">
        <v>816</v>
      </c>
      <c r="AQ30" s="139" t="s">
        <v>816</v>
      </c>
      <c r="AR30" s="139" t="s">
        <v>816</v>
      </c>
      <c r="AS30" s="139" t="s">
        <v>816</v>
      </c>
      <c r="AT30" s="139" t="s">
        <v>816</v>
      </c>
      <c r="AU30" s="139" t="s">
        <v>816</v>
      </c>
      <c r="AV30" s="139" t="s">
        <v>816</v>
      </c>
      <c r="AW30" s="139" t="s">
        <v>816</v>
      </c>
      <c r="AX30" s="139" t="s">
        <v>816</v>
      </c>
      <c r="AY30" s="139" t="s">
        <v>816</v>
      </c>
      <c r="AZ30" s="391" t="s">
        <v>816</v>
      </c>
      <c r="BA30" s="391" t="s">
        <v>816</v>
      </c>
      <c r="BB30" s="391" t="s">
        <v>816</v>
      </c>
      <c r="BC30" s="139" t="s">
        <v>816</v>
      </c>
      <c r="BD30" s="139" t="s">
        <v>816</v>
      </c>
      <c r="BE30" s="139" t="s">
        <v>816</v>
      </c>
      <c r="BF30" s="139" t="s">
        <v>816</v>
      </c>
      <c r="BG30" s="139" t="s">
        <v>816</v>
      </c>
      <c r="BH30" s="139" t="s">
        <v>816</v>
      </c>
      <c r="BI30" s="139" t="s">
        <v>816</v>
      </c>
      <c r="BJ30" s="139" t="s">
        <v>816</v>
      </c>
      <c r="BK30" s="139" t="s">
        <v>816</v>
      </c>
      <c r="BL30" s="391" t="s">
        <v>816</v>
      </c>
      <c r="BM30" s="391" t="s">
        <v>816</v>
      </c>
      <c r="BN30" s="391" t="s">
        <v>816</v>
      </c>
      <c r="BO30" s="139" t="s">
        <v>816</v>
      </c>
      <c r="BP30" s="139" t="s">
        <v>816</v>
      </c>
      <c r="BQ30" s="139" t="s">
        <v>816</v>
      </c>
      <c r="BR30" s="139" t="s">
        <v>816</v>
      </c>
      <c r="BS30" s="139" t="s">
        <v>816</v>
      </c>
      <c r="BT30" s="139" t="s">
        <v>816</v>
      </c>
      <c r="BU30" s="139" t="s">
        <v>816</v>
      </c>
      <c r="BV30" s="139" t="s">
        <v>816</v>
      </c>
      <c r="BW30" s="139" t="s">
        <v>816</v>
      </c>
      <c r="BX30" s="391" t="s">
        <v>816</v>
      </c>
      <c r="BY30" s="391" t="s">
        <v>816</v>
      </c>
      <c r="BZ30" s="391" t="s">
        <v>816</v>
      </c>
      <c r="CA30" s="139" t="s">
        <v>816</v>
      </c>
      <c r="CB30" s="139" t="s">
        <v>816</v>
      </c>
      <c r="CC30" s="139" t="s">
        <v>816</v>
      </c>
      <c r="CD30" s="139" t="s">
        <v>816</v>
      </c>
      <c r="CE30" s="139" t="s">
        <v>816</v>
      </c>
      <c r="CF30" s="139" t="s">
        <v>816</v>
      </c>
      <c r="CG30" s="139" t="s">
        <v>816</v>
      </c>
      <c r="CH30" s="139" t="s">
        <v>816</v>
      </c>
      <c r="CI30" s="139" t="s">
        <v>816</v>
      </c>
      <c r="CJ30" s="139" t="s">
        <v>816</v>
      </c>
      <c r="CK30" s="139" t="s">
        <v>816</v>
      </c>
      <c r="CL30" s="139" t="s">
        <v>816</v>
      </c>
      <c r="CM30" s="139" t="s">
        <v>816</v>
      </c>
      <c r="CN30" s="139" t="s">
        <v>816</v>
      </c>
      <c r="CO30" s="139" t="s">
        <v>816</v>
      </c>
      <c r="CP30" s="139" t="s">
        <v>816</v>
      </c>
      <c r="CQ30" s="139" t="s">
        <v>816</v>
      </c>
      <c r="CR30" s="139" t="s">
        <v>816</v>
      </c>
      <c r="CS30" s="139" t="s">
        <v>816</v>
      </c>
      <c r="CT30" s="391" t="s">
        <v>816</v>
      </c>
      <c r="CU30" s="139" t="s">
        <v>816</v>
      </c>
      <c r="CV30" s="139" t="s">
        <v>816</v>
      </c>
      <c r="CW30" s="139" t="s">
        <v>816</v>
      </c>
      <c r="CX30" s="139" t="s">
        <v>816</v>
      </c>
      <c r="CY30" s="139" t="s">
        <v>816</v>
      </c>
      <c r="CZ30" s="139" t="s">
        <v>816</v>
      </c>
      <c r="DA30" s="139" t="s">
        <v>816</v>
      </c>
      <c r="DB30" s="139" t="s">
        <v>816</v>
      </c>
      <c r="DC30" s="139" t="s">
        <v>816</v>
      </c>
      <c r="DD30" s="139" t="s">
        <v>816</v>
      </c>
      <c r="DE30" s="139" t="s">
        <v>816</v>
      </c>
      <c r="DF30" s="139" t="s">
        <v>816</v>
      </c>
      <c r="DG30" s="139" t="s">
        <v>816</v>
      </c>
      <c r="DH30" s="139" t="s">
        <v>816</v>
      </c>
      <c r="DI30" s="139" t="s">
        <v>816</v>
      </c>
      <c r="DJ30" s="139" t="s">
        <v>816</v>
      </c>
      <c r="DK30" s="139" t="s">
        <v>816</v>
      </c>
      <c r="DL30" s="391" t="s">
        <v>816</v>
      </c>
      <c r="DM30" s="391" t="s">
        <v>816</v>
      </c>
      <c r="DN30" s="391" t="s">
        <v>816</v>
      </c>
      <c r="DO30" s="139" t="s">
        <v>816</v>
      </c>
      <c r="DP30" s="139" t="s">
        <v>816</v>
      </c>
      <c r="DQ30" s="139" t="s">
        <v>816</v>
      </c>
      <c r="DR30" s="139" t="s">
        <v>816</v>
      </c>
      <c r="DS30" s="139" t="s">
        <v>816</v>
      </c>
      <c r="DT30" s="139" t="s">
        <v>816</v>
      </c>
      <c r="DU30" s="139" t="s">
        <v>816</v>
      </c>
      <c r="DV30" s="139" t="s">
        <v>816</v>
      </c>
      <c r="DW30" s="139" t="s">
        <v>816</v>
      </c>
      <c r="DX30" s="391" t="s">
        <v>816</v>
      </c>
      <c r="DY30" s="391" t="s">
        <v>816</v>
      </c>
      <c r="DZ30" s="391" t="s">
        <v>816</v>
      </c>
      <c r="EA30" s="139" t="s">
        <v>816</v>
      </c>
      <c r="EB30" s="139" t="s">
        <v>816</v>
      </c>
      <c r="EC30" s="139" t="s">
        <v>816</v>
      </c>
      <c r="ED30" s="139" t="s">
        <v>816</v>
      </c>
      <c r="EE30" s="139" t="s">
        <v>816</v>
      </c>
      <c r="EF30" s="139" t="s">
        <v>816</v>
      </c>
      <c r="EG30" s="139" t="s">
        <v>816</v>
      </c>
      <c r="EH30" s="139" t="s">
        <v>816</v>
      </c>
      <c r="EI30" s="139" t="s">
        <v>816</v>
      </c>
      <c r="EJ30" s="391" t="s">
        <v>816</v>
      </c>
      <c r="EK30" s="391" t="s">
        <v>816</v>
      </c>
      <c r="EL30" s="391" t="s">
        <v>816</v>
      </c>
      <c r="EM30" s="139" t="s">
        <v>816</v>
      </c>
      <c r="EN30" s="139" t="s">
        <v>816</v>
      </c>
      <c r="EO30" s="139" t="s">
        <v>816</v>
      </c>
      <c r="EP30" s="139" t="s">
        <v>816</v>
      </c>
      <c r="EQ30" s="139" t="s">
        <v>816</v>
      </c>
      <c r="ER30" s="139" t="s">
        <v>816</v>
      </c>
      <c r="ES30" s="139" t="s">
        <v>816</v>
      </c>
      <c r="ET30" s="139" t="s">
        <v>816</v>
      </c>
      <c r="EU30" s="139" t="s">
        <v>816</v>
      </c>
      <c r="EV30" s="391" t="s">
        <v>816</v>
      </c>
      <c r="EW30" s="391" t="s">
        <v>816</v>
      </c>
      <c r="EX30" s="391" t="s">
        <v>816</v>
      </c>
      <c r="EY30" s="139" t="s">
        <v>816</v>
      </c>
      <c r="EZ30" s="139" t="s">
        <v>816</v>
      </c>
    </row>
    <row r="31" spans="1:157" ht="27" customHeight="1">
      <c r="B31" s="441" t="s">
        <v>1018</v>
      </c>
      <c r="C31" s="104" t="s">
        <v>1019</v>
      </c>
      <c r="D31" s="125"/>
      <c r="E31" s="125"/>
      <c r="F31" s="125"/>
      <c r="G31" s="125"/>
      <c r="H31" s="125"/>
      <c r="I31" s="125"/>
      <c r="J31" s="125"/>
      <c r="K31" s="125"/>
      <c r="L31" s="125"/>
      <c r="M31" s="125"/>
      <c r="N31" s="125"/>
      <c r="O31" s="125"/>
      <c r="P31" s="125"/>
      <c r="Q31" s="125"/>
      <c r="R31" s="125"/>
      <c r="S31" s="125"/>
      <c r="T31" s="125"/>
      <c r="U31" s="125"/>
      <c r="V31" s="125"/>
      <c r="W31" s="125"/>
      <c r="X31" s="125"/>
      <c r="Y31" s="125"/>
      <c r="Z31" s="125"/>
      <c r="AA31" s="125"/>
      <c r="AB31" s="125"/>
      <c r="AC31" s="125"/>
      <c r="AD31" s="125"/>
      <c r="AE31" s="126">
        <f t="shared" ref="AE31:AE40" si="0">SUM(D31:AD31)</f>
        <v>0</v>
      </c>
      <c r="AF31" s="125"/>
      <c r="AG31" s="125"/>
      <c r="AH31" s="125"/>
      <c r="AI31" s="125"/>
      <c r="AJ31" s="125"/>
      <c r="AK31" s="125"/>
      <c r="AL31" s="125"/>
      <c r="AM31" s="125"/>
      <c r="AN31" s="125"/>
      <c r="AO31" s="125"/>
      <c r="AP31" s="125"/>
      <c r="AQ31" s="126">
        <f t="shared" ref="AQ31:AQ40" si="1">SUM(AF31:AP31)</f>
        <v>0</v>
      </c>
      <c r="AR31" s="125"/>
      <c r="AS31" s="125"/>
      <c r="AT31" s="125"/>
      <c r="AU31" s="125"/>
      <c r="AV31" s="125"/>
      <c r="AW31" s="125"/>
      <c r="AX31" s="125"/>
      <c r="AY31" s="125"/>
      <c r="AZ31" s="125"/>
      <c r="BA31" s="125"/>
      <c r="BB31" s="125"/>
      <c r="BC31" s="126">
        <f t="shared" ref="BC31:BC40" si="2">SUM(AR31:BB31)</f>
        <v>0</v>
      </c>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25"/>
      <c r="CC31" s="125"/>
      <c r="CD31" s="125"/>
      <c r="CE31" s="125"/>
      <c r="CF31" s="125"/>
      <c r="CG31" s="125"/>
      <c r="CH31" s="125"/>
      <c r="CI31" s="125"/>
      <c r="CJ31" s="125"/>
      <c r="CK31" s="125"/>
      <c r="CL31" s="125"/>
      <c r="CM31" s="125"/>
      <c r="CN31" s="125"/>
      <c r="CO31" s="125"/>
      <c r="CP31" s="125"/>
      <c r="CQ31" s="125"/>
      <c r="CR31" s="125"/>
      <c r="CS31" s="125"/>
      <c r="CT31" s="125"/>
      <c r="CU31" s="125"/>
      <c r="CV31" s="125"/>
      <c r="CW31" s="125"/>
      <c r="CX31" s="125"/>
      <c r="CY31" s="125"/>
      <c r="CZ31" s="125"/>
      <c r="DA31" s="125"/>
      <c r="DB31" s="125"/>
      <c r="DC31" s="126">
        <f t="shared" ref="DC31:DC40" si="3">SUM(CB31:DB31)</f>
        <v>0</v>
      </c>
      <c r="DD31" s="125"/>
      <c r="DE31" s="125"/>
      <c r="DF31" s="125"/>
      <c r="DG31" s="125"/>
      <c r="DH31" s="125"/>
      <c r="DI31" s="125"/>
      <c r="DJ31" s="125"/>
      <c r="DK31" s="125"/>
      <c r="DL31" s="125"/>
      <c r="DM31" s="125"/>
      <c r="DN31" s="125"/>
      <c r="DO31" s="126">
        <f t="shared" ref="DO31:DO40" si="4">SUM(DD31:DN31)</f>
        <v>0</v>
      </c>
      <c r="DP31" s="125"/>
      <c r="DQ31" s="125"/>
      <c r="DR31" s="125"/>
      <c r="DS31" s="125"/>
      <c r="DT31" s="125"/>
      <c r="DU31" s="125"/>
      <c r="DV31" s="125"/>
      <c r="DW31" s="125"/>
      <c r="DX31" s="125"/>
      <c r="DY31" s="125"/>
      <c r="DZ31" s="125"/>
      <c r="EA31" s="126">
        <f t="shared" ref="EA31:EA40" si="5">SUM(DP31:DZ31)</f>
        <v>0</v>
      </c>
      <c r="EB31" s="140"/>
      <c r="EC31" s="140"/>
      <c r="ED31" s="140"/>
      <c r="EE31" s="140"/>
      <c r="EF31" s="140"/>
      <c r="EG31" s="140"/>
      <c r="EH31" s="140"/>
      <c r="EI31" s="140"/>
      <c r="EJ31" s="140"/>
      <c r="EK31" s="140"/>
      <c r="EL31" s="140"/>
      <c r="EM31" s="140"/>
      <c r="EN31" s="140"/>
      <c r="EO31" s="140"/>
      <c r="EP31" s="140"/>
      <c r="EQ31" s="140"/>
      <c r="ER31" s="140"/>
      <c r="ES31" s="140"/>
      <c r="ET31" s="140"/>
      <c r="EU31" s="140"/>
      <c r="EV31" s="140"/>
      <c r="EW31" s="140"/>
      <c r="EX31" s="140"/>
      <c r="EY31" s="140"/>
      <c r="EZ31" s="126">
        <f t="shared" ref="EZ31:EZ40" si="6">SUM(AE31,AQ31,BC31,BO31,CA31,DC31,DO31,EA31,EM31,EY31)</f>
        <v>0</v>
      </c>
    </row>
    <row r="32" spans="1:157" ht="27" customHeight="1">
      <c r="A32" s="446"/>
      <c r="B32" s="441" t="s">
        <v>1020</v>
      </c>
      <c r="C32" s="104" t="s">
        <v>677</v>
      </c>
      <c r="D32" s="125"/>
      <c r="E32" s="125"/>
      <c r="F32" s="125"/>
      <c r="G32" s="125"/>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6">
        <f t="shared" si="0"/>
        <v>0</v>
      </c>
      <c r="AF32" s="125"/>
      <c r="AG32" s="125"/>
      <c r="AH32" s="125"/>
      <c r="AI32" s="125"/>
      <c r="AJ32" s="125"/>
      <c r="AK32" s="125"/>
      <c r="AL32" s="125"/>
      <c r="AM32" s="125"/>
      <c r="AN32" s="125"/>
      <c r="AO32" s="125"/>
      <c r="AP32" s="125"/>
      <c r="AQ32" s="126">
        <f t="shared" si="1"/>
        <v>0</v>
      </c>
      <c r="AR32" s="125"/>
      <c r="AS32" s="125"/>
      <c r="AT32" s="125"/>
      <c r="AU32" s="125"/>
      <c r="AV32" s="125"/>
      <c r="AW32" s="125"/>
      <c r="AX32" s="125"/>
      <c r="AY32" s="125"/>
      <c r="AZ32" s="125"/>
      <c r="BA32" s="125"/>
      <c r="BB32" s="125"/>
      <c r="BC32" s="126">
        <f t="shared" si="2"/>
        <v>0</v>
      </c>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25"/>
      <c r="CC32" s="125"/>
      <c r="CD32" s="125"/>
      <c r="CE32" s="125"/>
      <c r="CF32" s="125"/>
      <c r="CG32" s="125"/>
      <c r="CH32" s="125"/>
      <c r="CI32" s="125"/>
      <c r="CJ32" s="125"/>
      <c r="CK32" s="125"/>
      <c r="CL32" s="125"/>
      <c r="CM32" s="125"/>
      <c r="CN32" s="125"/>
      <c r="CO32" s="125"/>
      <c r="CP32" s="125"/>
      <c r="CQ32" s="125"/>
      <c r="CR32" s="125"/>
      <c r="CS32" s="125"/>
      <c r="CT32" s="125"/>
      <c r="CU32" s="125"/>
      <c r="CV32" s="125"/>
      <c r="CW32" s="125"/>
      <c r="CX32" s="125"/>
      <c r="CY32" s="125"/>
      <c r="CZ32" s="125"/>
      <c r="DA32" s="125"/>
      <c r="DB32" s="125"/>
      <c r="DC32" s="126">
        <f t="shared" si="3"/>
        <v>0</v>
      </c>
      <c r="DD32" s="125"/>
      <c r="DE32" s="125"/>
      <c r="DF32" s="125"/>
      <c r="DG32" s="125"/>
      <c r="DH32" s="125"/>
      <c r="DI32" s="125"/>
      <c r="DJ32" s="125"/>
      <c r="DK32" s="125"/>
      <c r="DL32" s="125"/>
      <c r="DM32" s="125"/>
      <c r="DN32" s="125"/>
      <c r="DO32" s="126">
        <f t="shared" si="4"/>
        <v>0</v>
      </c>
      <c r="DP32" s="125"/>
      <c r="DQ32" s="125"/>
      <c r="DR32" s="125"/>
      <c r="DS32" s="125"/>
      <c r="DT32" s="125"/>
      <c r="DU32" s="125"/>
      <c r="DV32" s="125"/>
      <c r="DW32" s="125"/>
      <c r="DX32" s="125"/>
      <c r="DY32" s="125"/>
      <c r="DZ32" s="125"/>
      <c r="EA32" s="126">
        <f t="shared" si="5"/>
        <v>0</v>
      </c>
      <c r="EB32" s="140"/>
      <c r="EC32" s="140"/>
      <c r="ED32" s="140"/>
      <c r="EE32" s="140"/>
      <c r="EF32" s="140"/>
      <c r="EG32" s="140"/>
      <c r="EH32" s="140"/>
      <c r="EI32" s="140"/>
      <c r="EJ32" s="140"/>
      <c r="EK32" s="140"/>
      <c r="EL32" s="140"/>
      <c r="EM32" s="140"/>
      <c r="EN32" s="140"/>
      <c r="EO32" s="140"/>
      <c r="EP32" s="140"/>
      <c r="EQ32" s="140"/>
      <c r="ER32" s="140"/>
      <c r="ES32" s="140"/>
      <c r="ET32" s="140"/>
      <c r="EU32" s="140"/>
      <c r="EV32" s="140"/>
      <c r="EW32" s="140"/>
      <c r="EX32" s="140"/>
      <c r="EY32" s="140"/>
      <c r="EZ32" s="126">
        <f t="shared" si="6"/>
        <v>0</v>
      </c>
    </row>
    <row r="33" spans="2:156" ht="27" customHeight="1">
      <c r="B33" s="441" t="s">
        <v>1021</v>
      </c>
      <c r="C33" s="104" t="s">
        <v>678</v>
      </c>
      <c r="D33" s="125"/>
      <c r="E33" s="125"/>
      <c r="F33" s="125"/>
      <c r="G33" s="125"/>
      <c r="H33" s="125"/>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6">
        <f t="shared" si="0"/>
        <v>0</v>
      </c>
      <c r="AF33" s="125"/>
      <c r="AG33" s="125"/>
      <c r="AH33" s="125"/>
      <c r="AI33" s="125"/>
      <c r="AJ33" s="125"/>
      <c r="AK33" s="125"/>
      <c r="AL33" s="125"/>
      <c r="AM33" s="125"/>
      <c r="AN33" s="125"/>
      <c r="AO33" s="125"/>
      <c r="AP33" s="125"/>
      <c r="AQ33" s="126">
        <f t="shared" si="1"/>
        <v>0</v>
      </c>
      <c r="AR33" s="125"/>
      <c r="AS33" s="125"/>
      <c r="AT33" s="125"/>
      <c r="AU33" s="125"/>
      <c r="AV33" s="125"/>
      <c r="AW33" s="125"/>
      <c r="AX33" s="125"/>
      <c r="AY33" s="125"/>
      <c r="AZ33" s="125"/>
      <c r="BA33" s="125"/>
      <c r="BB33" s="125"/>
      <c r="BC33" s="126">
        <f t="shared" si="2"/>
        <v>0</v>
      </c>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25"/>
      <c r="CC33" s="125"/>
      <c r="CD33" s="125"/>
      <c r="CE33" s="125"/>
      <c r="CF33" s="125"/>
      <c r="CG33" s="125"/>
      <c r="CH33" s="125"/>
      <c r="CI33" s="125"/>
      <c r="CJ33" s="125"/>
      <c r="CK33" s="125"/>
      <c r="CL33" s="125"/>
      <c r="CM33" s="125"/>
      <c r="CN33" s="125"/>
      <c r="CO33" s="125"/>
      <c r="CP33" s="125"/>
      <c r="CQ33" s="125"/>
      <c r="CR33" s="125"/>
      <c r="CS33" s="125"/>
      <c r="CT33" s="125"/>
      <c r="CU33" s="125"/>
      <c r="CV33" s="125"/>
      <c r="CW33" s="125"/>
      <c r="CX33" s="125"/>
      <c r="CY33" s="125"/>
      <c r="CZ33" s="125"/>
      <c r="DA33" s="125"/>
      <c r="DB33" s="125"/>
      <c r="DC33" s="126">
        <f t="shared" si="3"/>
        <v>0</v>
      </c>
      <c r="DD33" s="125"/>
      <c r="DE33" s="125"/>
      <c r="DF33" s="125"/>
      <c r="DG33" s="125"/>
      <c r="DH33" s="125"/>
      <c r="DI33" s="125"/>
      <c r="DJ33" s="125"/>
      <c r="DK33" s="125"/>
      <c r="DL33" s="125"/>
      <c r="DM33" s="125"/>
      <c r="DN33" s="125"/>
      <c r="DO33" s="126">
        <f t="shared" si="4"/>
        <v>0</v>
      </c>
      <c r="DP33" s="125"/>
      <c r="DQ33" s="125"/>
      <c r="DR33" s="125"/>
      <c r="DS33" s="125"/>
      <c r="DT33" s="125"/>
      <c r="DU33" s="125"/>
      <c r="DV33" s="125"/>
      <c r="DW33" s="125"/>
      <c r="DX33" s="125"/>
      <c r="DY33" s="125"/>
      <c r="DZ33" s="125"/>
      <c r="EA33" s="126">
        <f t="shared" si="5"/>
        <v>0</v>
      </c>
      <c r="EB33" s="140"/>
      <c r="EC33" s="140"/>
      <c r="ED33" s="140"/>
      <c r="EE33" s="140"/>
      <c r="EF33" s="140"/>
      <c r="EG33" s="140"/>
      <c r="EH33" s="140"/>
      <c r="EI33" s="140"/>
      <c r="EJ33" s="140"/>
      <c r="EK33" s="140"/>
      <c r="EL33" s="140"/>
      <c r="EM33" s="140"/>
      <c r="EN33" s="140"/>
      <c r="EO33" s="140"/>
      <c r="EP33" s="140"/>
      <c r="EQ33" s="140"/>
      <c r="ER33" s="140"/>
      <c r="ES33" s="140"/>
      <c r="ET33" s="140"/>
      <c r="EU33" s="140"/>
      <c r="EV33" s="140"/>
      <c r="EW33" s="140"/>
      <c r="EX33" s="140"/>
      <c r="EY33" s="140"/>
      <c r="EZ33" s="126">
        <f t="shared" si="6"/>
        <v>0</v>
      </c>
    </row>
    <row r="34" spans="2:156" ht="27" customHeight="1">
      <c r="B34" s="441" t="s">
        <v>1022</v>
      </c>
      <c r="C34" s="104" t="s">
        <v>679</v>
      </c>
      <c r="D34" s="126">
        <f t="shared" ref="D34:AD34" si="7">D36+D37+D35</f>
        <v>0</v>
      </c>
      <c r="E34" s="126">
        <f t="shared" si="7"/>
        <v>0</v>
      </c>
      <c r="F34" s="126">
        <f t="shared" si="7"/>
        <v>0</v>
      </c>
      <c r="G34" s="126">
        <f t="shared" si="7"/>
        <v>0</v>
      </c>
      <c r="H34" s="126">
        <f t="shared" si="7"/>
        <v>0</v>
      </c>
      <c r="I34" s="126">
        <f t="shared" si="7"/>
        <v>0</v>
      </c>
      <c r="J34" s="126">
        <f t="shared" si="7"/>
        <v>0</v>
      </c>
      <c r="K34" s="126">
        <f t="shared" si="7"/>
        <v>0</v>
      </c>
      <c r="L34" s="126">
        <f t="shared" si="7"/>
        <v>0</v>
      </c>
      <c r="M34" s="126">
        <f t="shared" si="7"/>
        <v>0</v>
      </c>
      <c r="N34" s="126">
        <f t="shared" si="7"/>
        <v>0</v>
      </c>
      <c r="O34" s="126">
        <f t="shared" si="7"/>
        <v>0</v>
      </c>
      <c r="P34" s="126">
        <f t="shared" si="7"/>
        <v>0</v>
      </c>
      <c r="Q34" s="126">
        <f t="shared" si="7"/>
        <v>0</v>
      </c>
      <c r="R34" s="126">
        <f t="shared" si="7"/>
        <v>0</v>
      </c>
      <c r="S34" s="126">
        <f t="shared" si="7"/>
        <v>0</v>
      </c>
      <c r="T34" s="126">
        <f t="shared" si="7"/>
        <v>0</v>
      </c>
      <c r="U34" s="126">
        <f t="shared" si="7"/>
        <v>0</v>
      </c>
      <c r="V34" s="126">
        <f t="shared" si="7"/>
        <v>0</v>
      </c>
      <c r="W34" s="126">
        <f t="shared" si="7"/>
        <v>0</v>
      </c>
      <c r="X34" s="126">
        <f t="shared" si="7"/>
        <v>0</v>
      </c>
      <c r="Y34" s="126">
        <f t="shared" si="7"/>
        <v>0</v>
      </c>
      <c r="Z34" s="126">
        <f t="shared" si="7"/>
        <v>0</v>
      </c>
      <c r="AA34" s="126">
        <f t="shared" si="7"/>
        <v>0</v>
      </c>
      <c r="AB34" s="126">
        <f t="shared" si="7"/>
        <v>0</v>
      </c>
      <c r="AC34" s="126">
        <f t="shared" si="7"/>
        <v>0</v>
      </c>
      <c r="AD34" s="126">
        <f t="shared" si="7"/>
        <v>0</v>
      </c>
      <c r="AE34" s="126">
        <f t="shared" si="0"/>
        <v>0</v>
      </c>
      <c r="AF34" s="126">
        <f t="shared" ref="AF34:AP34" si="8">AF36+AF37+AF35</f>
        <v>0</v>
      </c>
      <c r="AG34" s="126">
        <f t="shared" si="8"/>
        <v>0</v>
      </c>
      <c r="AH34" s="126">
        <f t="shared" si="8"/>
        <v>0</v>
      </c>
      <c r="AI34" s="126">
        <f t="shared" si="8"/>
        <v>0</v>
      </c>
      <c r="AJ34" s="126">
        <f t="shared" si="8"/>
        <v>0</v>
      </c>
      <c r="AK34" s="126">
        <f t="shared" si="8"/>
        <v>0</v>
      </c>
      <c r="AL34" s="126">
        <f t="shared" si="8"/>
        <v>0</v>
      </c>
      <c r="AM34" s="126">
        <f t="shared" si="8"/>
        <v>0</v>
      </c>
      <c r="AN34" s="126">
        <f t="shared" si="8"/>
        <v>0</v>
      </c>
      <c r="AO34" s="126">
        <f t="shared" si="8"/>
        <v>0</v>
      </c>
      <c r="AP34" s="126">
        <f t="shared" si="8"/>
        <v>0</v>
      </c>
      <c r="AQ34" s="126">
        <f t="shared" si="1"/>
        <v>0</v>
      </c>
      <c r="AR34" s="126">
        <f t="shared" ref="AR34:BB34" si="9">AR36+AR37+AR35</f>
        <v>0</v>
      </c>
      <c r="AS34" s="126">
        <f t="shared" si="9"/>
        <v>0</v>
      </c>
      <c r="AT34" s="126">
        <f t="shared" si="9"/>
        <v>0</v>
      </c>
      <c r="AU34" s="126">
        <f t="shared" si="9"/>
        <v>0</v>
      </c>
      <c r="AV34" s="126">
        <f t="shared" si="9"/>
        <v>0</v>
      </c>
      <c r="AW34" s="126">
        <f t="shared" si="9"/>
        <v>0</v>
      </c>
      <c r="AX34" s="126">
        <f t="shared" si="9"/>
        <v>0</v>
      </c>
      <c r="AY34" s="126">
        <f t="shared" si="9"/>
        <v>0</v>
      </c>
      <c r="AZ34" s="126">
        <f t="shared" si="9"/>
        <v>0</v>
      </c>
      <c r="BA34" s="126">
        <f t="shared" si="9"/>
        <v>0</v>
      </c>
      <c r="BB34" s="126">
        <f t="shared" si="9"/>
        <v>0</v>
      </c>
      <c r="BC34" s="126">
        <f t="shared" si="2"/>
        <v>0</v>
      </c>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26">
        <f t="shared" ref="CB34:DB34" si="10">CB36+CB37+CB35</f>
        <v>0</v>
      </c>
      <c r="CC34" s="126">
        <f t="shared" si="10"/>
        <v>0</v>
      </c>
      <c r="CD34" s="126">
        <f t="shared" si="10"/>
        <v>0</v>
      </c>
      <c r="CE34" s="126">
        <f t="shared" si="10"/>
        <v>0</v>
      </c>
      <c r="CF34" s="126">
        <f t="shared" si="10"/>
        <v>0</v>
      </c>
      <c r="CG34" s="126">
        <f t="shared" si="10"/>
        <v>0</v>
      </c>
      <c r="CH34" s="126">
        <f t="shared" si="10"/>
        <v>0</v>
      </c>
      <c r="CI34" s="126">
        <f t="shared" si="10"/>
        <v>0</v>
      </c>
      <c r="CJ34" s="126">
        <f t="shared" si="10"/>
        <v>0</v>
      </c>
      <c r="CK34" s="126">
        <f t="shared" si="10"/>
        <v>0</v>
      </c>
      <c r="CL34" s="126">
        <f t="shared" si="10"/>
        <v>0</v>
      </c>
      <c r="CM34" s="126">
        <f t="shared" si="10"/>
        <v>0</v>
      </c>
      <c r="CN34" s="126">
        <f t="shared" si="10"/>
        <v>0</v>
      </c>
      <c r="CO34" s="126">
        <f t="shared" si="10"/>
        <v>0</v>
      </c>
      <c r="CP34" s="126">
        <f t="shared" si="10"/>
        <v>0</v>
      </c>
      <c r="CQ34" s="126">
        <f t="shared" si="10"/>
        <v>0</v>
      </c>
      <c r="CR34" s="126">
        <f t="shared" si="10"/>
        <v>0</v>
      </c>
      <c r="CS34" s="126">
        <f t="shared" si="10"/>
        <v>0</v>
      </c>
      <c r="CT34" s="126">
        <f t="shared" si="10"/>
        <v>0</v>
      </c>
      <c r="CU34" s="126">
        <f t="shared" si="10"/>
        <v>0</v>
      </c>
      <c r="CV34" s="126">
        <f t="shared" si="10"/>
        <v>0</v>
      </c>
      <c r="CW34" s="126">
        <f t="shared" si="10"/>
        <v>0</v>
      </c>
      <c r="CX34" s="126">
        <f t="shared" si="10"/>
        <v>0</v>
      </c>
      <c r="CY34" s="126">
        <f t="shared" si="10"/>
        <v>0</v>
      </c>
      <c r="CZ34" s="126">
        <f t="shared" si="10"/>
        <v>0</v>
      </c>
      <c r="DA34" s="126">
        <f t="shared" si="10"/>
        <v>0</v>
      </c>
      <c r="DB34" s="126">
        <f t="shared" si="10"/>
        <v>0</v>
      </c>
      <c r="DC34" s="126">
        <f t="shared" si="3"/>
        <v>0</v>
      </c>
      <c r="DD34" s="126">
        <f t="shared" ref="DD34:DN34" si="11">DD36+DD37+DD35</f>
        <v>0</v>
      </c>
      <c r="DE34" s="126">
        <f t="shared" si="11"/>
        <v>0</v>
      </c>
      <c r="DF34" s="126">
        <f t="shared" si="11"/>
        <v>0</v>
      </c>
      <c r="DG34" s="126">
        <f t="shared" si="11"/>
        <v>0</v>
      </c>
      <c r="DH34" s="126">
        <f t="shared" si="11"/>
        <v>0</v>
      </c>
      <c r="DI34" s="126">
        <f t="shared" si="11"/>
        <v>0</v>
      </c>
      <c r="DJ34" s="126">
        <f t="shared" si="11"/>
        <v>0</v>
      </c>
      <c r="DK34" s="126">
        <f t="shared" si="11"/>
        <v>0</v>
      </c>
      <c r="DL34" s="126">
        <f t="shared" si="11"/>
        <v>0</v>
      </c>
      <c r="DM34" s="126">
        <f t="shared" si="11"/>
        <v>0</v>
      </c>
      <c r="DN34" s="126">
        <f t="shared" si="11"/>
        <v>0</v>
      </c>
      <c r="DO34" s="126">
        <f t="shared" si="4"/>
        <v>0</v>
      </c>
      <c r="DP34" s="126">
        <f t="shared" ref="DP34:DZ34" si="12">DP36+DP37+DP35</f>
        <v>0</v>
      </c>
      <c r="DQ34" s="126">
        <f t="shared" si="12"/>
        <v>0</v>
      </c>
      <c r="DR34" s="126">
        <f t="shared" si="12"/>
        <v>0</v>
      </c>
      <c r="DS34" s="126">
        <f t="shared" si="12"/>
        <v>0</v>
      </c>
      <c r="DT34" s="126">
        <f t="shared" si="12"/>
        <v>0</v>
      </c>
      <c r="DU34" s="126">
        <f t="shared" si="12"/>
        <v>0</v>
      </c>
      <c r="DV34" s="126">
        <f t="shared" si="12"/>
        <v>0</v>
      </c>
      <c r="DW34" s="126">
        <f t="shared" si="12"/>
        <v>0</v>
      </c>
      <c r="DX34" s="126">
        <f t="shared" si="12"/>
        <v>0</v>
      </c>
      <c r="DY34" s="126">
        <f t="shared" si="12"/>
        <v>0</v>
      </c>
      <c r="DZ34" s="126">
        <f t="shared" si="12"/>
        <v>0</v>
      </c>
      <c r="EA34" s="126">
        <f t="shared" si="5"/>
        <v>0</v>
      </c>
      <c r="EB34" s="140"/>
      <c r="EC34" s="140"/>
      <c r="ED34" s="140"/>
      <c r="EE34" s="140"/>
      <c r="EF34" s="140"/>
      <c r="EG34" s="140"/>
      <c r="EH34" s="140"/>
      <c r="EI34" s="140"/>
      <c r="EJ34" s="140"/>
      <c r="EK34" s="140"/>
      <c r="EL34" s="140"/>
      <c r="EM34" s="140"/>
      <c r="EN34" s="140"/>
      <c r="EO34" s="140"/>
      <c r="EP34" s="140"/>
      <c r="EQ34" s="140"/>
      <c r="ER34" s="140"/>
      <c r="ES34" s="140"/>
      <c r="ET34" s="140"/>
      <c r="EU34" s="140"/>
      <c r="EV34" s="140"/>
      <c r="EW34" s="140"/>
      <c r="EX34" s="140"/>
      <c r="EY34" s="140"/>
      <c r="EZ34" s="126">
        <f t="shared" si="6"/>
        <v>0</v>
      </c>
    </row>
    <row r="35" spans="2:156" ht="27" customHeight="1">
      <c r="B35" s="447" t="s">
        <v>1023</v>
      </c>
      <c r="C35" s="104" t="s">
        <v>680</v>
      </c>
      <c r="D35" s="125"/>
      <c r="E35" s="125"/>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6">
        <f t="shared" si="0"/>
        <v>0</v>
      </c>
      <c r="AF35" s="125"/>
      <c r="AG35" s="125"/>
      <c r="AH35" s="125"/>
      <c r="AI35" s="125"/>
      <c r="AJ35" s="125"/>
      <c r="AK35" s="125"/>
      <c r="AL35" s="125"/>
      <c r="AM35" s="125"/>
      <c r="AN35" s="125"/>
      <c r="AO35" s="125"/>
      <c r="AP35" s="125"/>
      <c r="AQ35" s="126">
        <f t="shared" si="1"/>
        <v>0</v>
      </c>
      <c r="AR35" s="125"/>
      <c r="AS35" s="125"/>
      <c r="AT35" s="125"/>
      <c r="AU35" s="125"/>
      <c r="AV35" s="125"/>
      <c r="AW35" s="125"/>
      <c r="AX35" s="125"/>
      <c r="AY35" s="125"/>
      <c r="AZ35" s="125"/>
      <c r="BA35" s="125"/>
      <c r="BB35" s="125"/>
      <c r="BC35" s="126">
        <f t="shared" si="2"/>
        <v>0</v>
      </c>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25"/>
      <c r="CC35" s="125"/>
      <c r="CD35" s="125"/>
      <c r="CE35" s="125"/>
      <c r="CF35" s="125"/>
      <c r="CG35" s="125"/>
      <c r="CH35" s="125"/>
      <c r="CI35" s="125"/>
      <c r="CJ35" s="125"/>
      <c r="CK35" s="125"/>
      <c r="CL35" s="125"/>
      <c r="CM35" s="125"/>
      <c r="CN35" s="125"/>
      <c r="CO35" s="125"/>
      <c r="CP35" s="125"/>
      <c r="CQ35" s="125"/>
      <c r="CR35" s="125"/>
      <c r="CS35" s="125"/>
      <c r="CT35" s="125"/>
      <c r="CU35" s="125"/>
      <c r="CV35" s="125"/>
      <c r="CW35" s="125"/>
      <c r="CX35" s="125"/>
      <c r="CY35" s="125"/>
      <c r="CZ35" s="125"/>
      <c r="DA35" s="125"/>
      <c r="DB35" s="125"/>
      <c r="DC35" s="126">
        <f t="shared" si="3"/>
        <v>0</v>
      </c>
      <c r="DD35" s="125"/>
      <c r="DE35" s="125"/>
      <c r="DF35" s="125"/>
      <c r="DG35" s="125"/>
      <c r="DH35" s="125"/>
      <c r="DI35" s="125"/>
      <c r="DJ35" s="125"/>
      <c r="DK35" s="125"/>
      <c r="DL35" s="125"/>
      <c r="DM35" s="125"/>
      <c r="DN35" s="125"/>
      <c r="DO35" s="126">
        <f t="shared" si="4"/>
        <v>0</v>
      </c>
      <c r="DP35" s="125"/>
      <c r="DQ35" s="125"/>
      <c r="DR35" s="125"/>
      <c r="DS35" s="125"/>
      <c r="DT35" s="125"/>
      <c r="DU35" s="125"/>
      <c r="DV35" s="125"/>
      <c r="DW35" s="125"/>
      <c r="DX35" s="125"/>
      <c r="DY35" s="125"/>
      <c r="DZ35" s="125"/>
      <c r="EA35" s="126">
        <f t="shared" si="5"/>
        <v>0</v>
      </c>
      <c r="EB35" s="140"/>
      <c r="EC35" s="140"/>
      <c r="ED35" s="140"/>
      <c r="EE35" s="140"/>
      <c r="EF35" s="140"/>
      <c r="EG35" s="140"/>
      <c r="EH35" s="140"/>
      <c r="EI35" s="140"/>
      <c r="EJ35" s="140"/>
      <c r="EK35" s="140"/>
      <c r="EL35" s="140"/>
      <c r="EM35" s="140"/>
      <c r="EN35" s="140"/>
      <c r="EO35" s="140"/>
      <c r="EP35" s="140"/>
      <c r="EQ35" s="140"/>
      <c r="ER35" s="140"/>
      <c r="ES35" s="140"/>
      <c r="ET35" s="140"/>
      <c r="EU35" s="140"/>
      <c r="EV35" s="140"/>
      <c r="EW35" s="140"/>
      <c r="EX35" s="140"/>
      <c r="EY35" s="140"/>
      <c r="EZ35" s="126">
        <f t="shared" si="6"/>
        <v>0</v>
      </c>
    </row>
    <row r="36" spans="2:156" ht="27" customHeight="1">
      <c r="B36" s="447" t="s">
        <v>1024</v>
      </c>
      <c r="C36" s="104" t="s">
        <v>681</v>
      </c>
      <c r="D36" s="125"/>
      <c r="E36" s="125"/>
      <c r="F36" s="125"/>
      <c r="G36" s="125"/>
      <c r="H36" s="125"/>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6">
        <f t="shared" si="0"/>
        <v>0</v>
      </c>
      <c r="AF36" s="125"/>
      <c r="AG36" s="125"/>
      <c r="AH36" s="125"/>
      <c r="AI36" s="125"/>
      <c r="AJ36" s="125"/>
      <c r="AK36" s="125"/>
      <c r="AL36" s="125"/>
      <c r="AM36" s="125"/>
      <c r="AN36" s="125"/>
      <c r="AO36" s="125"/>
      <c r="AP36" s="125"/>
      <c r="AQ36" s="126">
        <f t="shared" si="1"/>
        <v>0</v>
      </c>
      <c r="AR36" s="125"/>
      <c r="AS36" s="125"/>
      <c r="AT36" s="125"/>
      <c r="AU36" s="125"/>
      <c r="AV36" s="125"/>
      <c r="AW36" s="125"/>
      <c r="AX36" s="125"/>
      <c r="AY36" s="125"/>
      <c r="AZ36" s="125"/>
      <c r="BA36" s="125"/>
      <c r="BB36" s="125"/>
      <c r="BC36" s="126">
        <f t="shared" si="2"/>
        <v>0</v>
      </c>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25"/>
      <c r="CC36" s="125"/>
      <c r="CD36" s="125"/>
      <c r="CE36" s="125"/>
      <c r="CF36" s="125"/>
      <c r="CG36" s="125"/>
      <c r="CH36" s="125"/>
      <c r="CI36" s="125"/>
      <c r="CJ36" s="125"/>
      <c r="CK36" s="125"/>
      <c r="CL36" s="125"/>
      <c r="CM36" s="125"/>
      <c r="CN36" s="125"/>
      <c r="CO36" s="125"/>
      <c r="CP36" s="125"/>
      <c r="CQ36" s="125"/>
      <c r="CR36" s="125"/>
      <c r="CS36" s="125"/>
      <c r="CT36" s="125"/>
      <c r="CU36" s="125"/>
      <c r="CV36" s="125"/>
      <c r="CW36" s="125"/>
      <c r="CX36" s="125"/>
      <c r="CY36" s="125"/>
      <c r="CZ36" s="125"/>
      <c r="DA36" s="125"/>
      <c r="DB36" s="125"/>
      <c r="DC36" s="126">
        <f t="shared" si="3"/>
        <v>0</v>
      </c>
      <c r="DD36" s="125"/>
      <c r="DE36" s="125"/>
      <c r="DF36" s="125"/>
      <c r="DG36" s="125"/>
      <c r="DH36" s="125"/>
      <c r="DI36" s="125"/>
      <c r="DJ36" s="125"/>
      <c r="DK36" s="125"/>
      <c r="DL36" s="125"/>
      <c r="DM36" s="125"/>
      <c r="DN36" s="125"/>
      <c r="DO36" s="126">
        <f t="shared" si="4"/>
        <v>0</v>
      </c>
      <c r="DP36" s="125"/>
      <c r="DQ36" s="125"/>
      <c r="DR36" s="125"/>
      <c r="DS36" s="125"/>
      <c r="DT36" s="125"/>
      <c r="DU36" s="125"/>
      <c r="DV36" s="125"/>
      <c r="DW36" s="125"/>
      <c r="DX36" s="125"/>
      <c r="DY36" s="125"/>
      <c r="DZ36" s="125"/>
      <c r="EA36" s="126">
        <f t="shared" si="5"/>
        <v>0</v>
      </c>
      <c r="EB36" s="140"/>
      <c r="EC36" s="140"/>
      <c r="ED36" s="140"/>
      <c r="EE36" s="140"/>
      <c r="EF36" s="140"/>
      <c r="EG36" s="140"/>
      <c r="EH36" s="140"/>
      <c r="EI36" s="140"/>
      <c r="EJ36" s="140"/>
      <c r="EK36" s="140"/>
      <c r="EL36" s="140"/>
      <c r="EM36" s="140"/>
      <c r="EN36" s="140"/>
      <c r="EO36" s="140"/>
      <c r="EP36" s="140"/>
      <c r="EQ36" s="140"/>
      <c r="ER36" s="140"/>
      <c r="ES36" s="140"/>
      <c r="ET36" s="140"/>
      <c r="EU36" s="140"/>
      <c r="EV36" s="140"/>
      <c r="EW36" s="140"/>
      <c r="EX36" s="140"/>
      <c r="EY36" s="140"/>
      <c r="EZ36" s="126">
        <f t="shared" si="6"/>
        <v>0</v>
      </c>
    </row>
    <row r="37" spans="2:156" ht="27" customHeight="1">
      <c r="B37" s="447" t="s">
        <v>1025</v>
      </c>
      <c r="C37" s="104" t="s">
        <v>682</v>
      </c>
      <c r="D37" s="125"/>
      <c r="E37" s="125"/>
      <c r="F37" s="125"/>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6">
        <f t="shared" si="0"/>
        <v>0</v>
      </c>
      <c r="AF37" s="125"/>
      <c r="AG37" s="125"/>
      <c r="AH37" s="125"/>
      <c r="AI37" s="125"/>
      <c r="AJ37" s="125"/>
      <c r="AK37" s="125"/>
      <c r="AL37" s="125"/>
      <c r="AM37" s="125"/>
      <c r="AN37" s="125"/>
      <c r="AO37" s="125"/>
      <c r="AP37" s="125"/>
      <c r="AQ37" s="126">
        <f t="shared" si="1"/>
        <v>0</v>
      </c>
      <c r="AR37" s="125"/>
      <c r="AS37" s="125"/>
      <c r="AT37" s="125"/>
      <c r="AU37" s="125"/>
      <c r="AV37" s="125"/>
      <c r="AW37" s="125"/>
      <c r="AX37" s="125"/>
      <c r="AY37" s="125"/>
      <c r="AZ37" s="125"/>
      <c r="BA37" s="125"/>
      <c r="BB37" s="125"/>
      <c r="BC37" s="126">
        <f t="shared" si="2"/>
        <v>0</v>
      </c>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25"/>
      <c r="CC37" s="125"/>
      <c r="CD37" s="125"/>
      <c r="CE37" s="125"/>
      <c r="CF37" s="125"/>
      <c r="CG37" s="125"/>
      <c r="CH37" s="125"/>
      <c r="CI37" s="125"/>
      <c r="CJ37" s="125"/>
      <c r="CK37" s="125"/>
      <c r="CL37" s="125"/>
      <c r="CM37" s="125"/>
      <c r="CN37" s="125"/>
      <c r="CO37" s="125"/>
      <c r="CP37" s="125"/>
      <c r="CQ37" s="125"/>
      <c r="CR37" s="125"/>
      <c r="CS37" s="125"/>
      <c r="CT37" s="125"/>
      <c r="CU37" s="125"/>
      <c r="CV37" s="125"/>
      <c r="CW37" s="125"/>
      <c r="CX37" s="125"/>
      <c r="CY37" s="125"/>
      <c r="CZ37" s="125"/>
      <c r="DA37" s="125"/>
      <c r="DB37" s="125"/>
      <c r="DC37" s="126">
        <f t="shared" si="3"/>
        <v>0</v>
      </c>
      <c r="DD37" s="125"/>
      <c r="DE37" s="125"/>
      <c r="DF37" s="125"/>
      <c r="DG37" s="125"/>
      <c r="DH37" s="125"/>
      <c r="DI37" s="125"/>
      <c r="DJ37" s="125"/>
      <c r="DK37" s="125"/>
      <c r="DL37" s="125"/>
      <c r="DM37" s="125"/>
      <c r="DN37" s="125"/>
      <c r="DO37" s="126">
        <f t="shared" si="4"/>
        <v>0</v>
      </c>
      <c r="DP37" s="125"/>
      <c r="DQ37" s="125"/>
      <c r="DR37" s="125"/>
      <c r="DS37" s="125"/>
      <c r="DT37" s="125"/>
      <c r="DU37" s="125"/>
      <c r="DV37" s="125"/>
      <c r="DW37" s="125"/>
      <c r="DX37" s="125"/>
      <c r="DY37" s="125"/>
      <c r="DZ37" s="125"/>
      <c r="EA37" s="126">
        <f t="shared" si="5"/>
        <v>0</v>
      </c>
      <c r="EB37" s="140"/>
      <c r="EC37" s="140"/>
      <c r="ED37" s="140"/>
      <c r="EE37" s="140"/>
      <c r="EF37" s="140"/>
      <c r="EG37" s="140"/>
      <c r="EH37" s="140"/>
      <c r="EI37" s="140"/>
      <c r="EJ37" s="140"/>
      <c r="EK37" s="140"/>
      <c r="EL37" s="140"/>
      <c r="EM37" s="140"/>
      <c r="EN37" s="140"/>
      <c r="EO37" s="140"/>
      <c r="EP37" s="140"/>
      <c r="EQ37" s="140"/>
      <c r="ER37" s="140"/>
      <c r="ES37" s="140"/>
      <c r="ET37" s="140"/>
      <c r="EU37" s="140"/>
      <c r="EV37" s="140"/>
      <c r="EW37" s="140"/>
      <c r="EX37" s="140"/>
      <c r="EY37" s="140"/>
      <c r="EZ37" s="126">
        <f t="shared" si="6"/>
        <v>0</v>
      </c>
    </row>
    <row r="38" spans="2:156" ht="27" customHeight="1">
      <c r="B38" s="441" t="s">
        <v>1026</v>
      </c>
      <c r="C38" s="104" t="s">
        <v>683</v>
      </c>
      <c r="D38" s="126">
        <f t="shared" ref="D38:AD38" si="13">SUM(D39:D40)</f>
        <v>0</v>
      </c>
      <c r="E38" s="126">
        <f t="shared" si="13"/>
        <v>0</v>
      </c>
      <c r="F38" s="126">
        <f t="shared" si="13"/>
        <v>0</v>
      </c>
      <c r="G38" s="126">
        <f t="shared" si="13"/>
        <v>0</v>
      </c>
      <c r="H38" s="126">
        <f t="shared" si="13"/>
        <v>0</v>
      </c>
      <c r="I38" s="126">
        <f t="shared" si="13"/>
        <v>0</v>
      </c>
      <c r="J38" s="126">
        <f t="shared" si="13"/>
        <v>0</v>
      </c>
      <c r="K38" s="126">
        <f t="shared" si="13"/>
        <v>0</v>
      </c>
      <c r="L38" s="126">
        <f t="shared" si="13"/>
        <v>0</v>
      </c>
      <c r="M38" s="126">
        <f t="shared" si="13"/>
        <v>0</v>
      </c>
      <c r="N38" s="126">
        <f t="shared" si="13"/>
        <v>0</v>
      </c>
      <c r="O38" s="126">
        <f t="shared" si="13"/>
        <v>0</v>
      </c>
      <c r="P38" s="126">
        <f t="shared" si="13"/>
        <v>0</v>
      </c>
      <c r="Q38" s="126">
        <f t="shared" si="13"/>
        <v>0</v>
      </c>
      <c r="R38" s="126">
        <f t="shared" si="13"/>
        <v>0</v>
      </c>
      <c r="S38" s="126">
        <f t="shared" si="13"/>
        <v>0</v>
      </c>
      <c r="T38" s="126">
        <f t="shared" si="13"/>
        <v>0</v>
      </c>
      <c r="U38" s="126">
        <f t="shared" si="13"/>
        <v>0</v>
      </c>
      <c r="V38" s="126">
        <f t="shared" si="13"/>
        <v>0</v>
      </c>
      <c r="W38" s="126">
        <f t="shared" si="13"/>
        <v>0</v>
      </c>
      <c r="X38" s="126">
        <f t="shared" si="13"/>
        <v>0</v>
      </c>
      <c r="Y38" s="126">
        <f t="shared" si="13"/>
        <v>0</v>
      </c>
      <c r="Z38" s="126">
        <f t="shared" si="13"/>
        <v>0</v>
      </c>
      <c r="AA38" s="126">
        <f t="shared" si="13"/>
        <v>0</v>
      </c>
      <c r="AB38" s="126">
        <f t="shared" si="13"/>
        <v>0</v>
      </c>
      <c r="AC38" s="126">
        <f t="shared" si="13"/>
        <v>0</v>
      </c>
      <c r="AD38" s="126">
        <f t="shared" si="13"/>
        <v>0</v>
      </c>
      <c r="AE38" s="126">
        <f t="shared" si="0"/>
        <v>0</v>
      </c>
      <c r="AF38" s="126">
        <f t="shared" ref="AF38:AP38" si="14">SUM(AF39:AF40)</f>
        <v>0</v>
      </c>
      <c r="AG38" s="126">
        <f t="shared" si="14"/>
        <v>0</v>
      </c>
      <c r="AH38" s="126">
        <f t="shared" si="14"/>
        <v>0</v>
      </c>
      <c r="AI38" s="126">
        <f t="shared" si="14"/>
        <v>0</v>
      </c>
      <c r="AJ38" s="126">
        <f t="shared" si="14"/>
        <v>0</v>
      </c>
      <c r="AK38" s="126">
        <f t="shared" si="14"/>
        <v>0</v>
      </c>
      <c r="AL38" s="126">
        <f t="shared" si="14"/>
        <v>0</v>
      </c>
      <c r="AM38" s="126">
        <f t="shared" si="14"/>
        <v>0</v>
      </c>
      <c r="AN38" s="126">
        <f t="shared" si="14"/>
        <v>0</v>
      </c>
      <c r="AO38" s="126">
        <f t="shared" si="14"/>
        <v>0</v>
      </c>
      <c r="AP38" s="126">
        <f t="shared" si="14"/>
        <v>0</v>
      </c>
      <c r="AQ38" s="126">
        <f t="shared" si="1"/>
        <v>0</v>
      </c>
      <c r="AR38" s="126">
        <f t="shared" ref="AR38:BB38" si="15">SUM(AR39:AR40)</f>
        <v>0</v>
      </c>
      <c r="AS38" s="126">
        <f t="shared" si="15"/>
        <v>0</v>
      </c>
      <c r="AT38" s="126">
        <f t="shared" si="15"/>
        <v>0</v>
      </c>
      <c r="AU38" s="126">
        <f t="shared" si="15"/>
        <v>0</v>
      </c>
      <c r="AV38" s="126">
        <f t="shared" si="15"/>
        <v>0</v>
      </c>
      <c r="AW38" s="126">
        <f t="shared" si="15"/>
        <v>0</v>
      </c>
      <c r="AX38" s="126">
        <f t="shared" si="15"/>
        <v>0</v>
      </c>
      <c r="AY38" s="126">
        <f t="shared" si="15"/>
        <v>0</v>
      </c>
      <c r="AZ38" s="126">
        <f t="shared" si="15"/>
        <v>0</v>
      </c>
      <c r="BA38" s="126">
        <f t="shared" si="15"/>
        <v>0</v>
      </c>
      <c r="BB38" s="126">
        <f t="shared" si="15"/>
        <v>0</v>
      </c>
      <c r="BC38" s="126">
        <f t="shared" si="2"/>
        <v>0</v>
      </c>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26">
        <f t="shared" ref="CB38:DB38" si="16">SUM(CB39:CB40)</f>
        <v>0</v>
      </c>
      <c r="CC38" s="126">
        <f t="shared" si="16"/>
        <v>0</v>
      </c>
      <c r="CD38" s="126">
        <f t="shared" si="16"/>
        <v>0</v>
      </c>
      <c r="CE38" s="126">
        <f t="shared" si="16"/>
        <v>0</v>
      </c>
      <c r="CF38" s="126">
        <f t="shared" si="16"/>
        <v>0</v>
      </c>
      <c r="CG38" s="126">
        <f t="shared" si="16"/>
        <v>0</v>
      </c>
      <c r="CH38" s="126">
        <f t="shared" si="16"/>
        <v>0</v>
      </c>
      <c r="CI38" s="126">
        <f t="shared" si="16"/>
        <v>0</v>
      </c>
      <c r="CJ38" s="126">
        <f t="shared" si="16"/>
        <v>0</v>
      </c>
      <c r="CK38" s="126">
        <f t="shared" si="16"/>
        <v>0</v>
      </c>
      <c r="CL38" s="126">
        <f t="shared" si="16"/>
        <v>0</v>
      </c>
      <c r="CM38" s="126">
        <f t="shared" si="16"/>
        <v>0</v>
      </c>
      <c r="CN38" s="126">
        <f t="shared" si="16"/>
        <v>0</v>
      </c>
      <c r="CO38" s="126">
        <f t="shared" si="16"/>
        <v>0</v>
      </c>
      <c r="CP38" s="126">
        <f t="shared" si="16"/>
        <v>0</v>
      </c>
      <c r="CQ38" s="126">
        <f t="shared" si="16"/>
        <v>0</v>
      </c>
      <c r="CR38" s="126">
        <f t="shared" si="16"/>
        <v>0</v>
      </c>
      <c r="CS38" s="126">
        <f t="shared" si="16"/>
        <v>0</v>
      </c>
      <c r="CT38" s="126">
        <f t="shared" si="16"/>
        <v>0</v>
      </c>
      <c r="CU38" s="126">
        <f t="shared" si="16"/>
        <v>0</v>
      </c>
      <c r="CV38" s="126">
        <f t="shared" si="16"/>
        <v>0</v>
      </c>
      <c r="CW38" s="126">
        <f t="shared" si="16"/>
        <v>0</v>
      </c>
      <c r="CX38" s="126">
        <f t="shared" si="16"/>
        <v>0</v>
      </c>
      <c r="CY38" s="126">
        <f t="shared" si="16"/>
        <v>0</v>
      </c>
      <c r="CZ38" s="126">
        <f t="shared" si="16"/>
        <v>0</v>
      </c>
      <c r="DA38" s="126">
        <f t="shared" si="16"/>
        <v>0</v>
      </c>
      <c r="DB38" s="126">
        <f t="shared" si="16"/>
        <v>0</v>
      </c>
      <c r="DC38" s="126">
        <f t="shared" si="3"/>
        <v>0</v>
      </c>
      <c r="DD38" s="126">
        <f t="shared" ref="DD38:DN38" si="17">SUM(DD39:DD40)</f>
        <v>0</v>
      </c>
      <c r="DE38" s="126">
        <f t="shared" si="17"/>
        <v>0</v>
      </c>
      <c r="DF38" s="126">
        <f t="shared" si="17"/>
        <v>0</v>
      </c>
      <c r="DG38" s="126">
        <f t="shared" si="17"/>
        <v>0</v>
      </c>
      <c r="DH38" s="126">
        <f t="shared" si="17"/>
        <v>0</v>
      </c>
      <c r="DI38" s="126">
        <f t="shared" si="17"/>
        <v>0</v>
      </c>
      <c r="DJ38" s="126">
        <f t="shared" si="17"/>
        <v>0</v>
      </c>
      <c r="DK38" s="126">
        <f t="shared" si="17"/>
        <v>0</v>
      </c>
      <c r="DL38" s="126">
        <f t="shared" si="17"/>
        <v>0</v>
      </c>
      <c r="DM38" s="126">
        <f t="shared" si="17"/>
        <v>0</v>
      </c>
      <c r="DN38" s="126">
        <f t="shared" si="17"/>
        <v>0</v>
      </c>
      <c r="DO38" s="126">
        <f t="shared" si="4"/>
        <v>0</v>
      </c>
      <c r="DP38" s="126">
        <f t="shared" ref="DP38:DZ38" si="18">SUM(DP39:DP40)</f>
        <v>0</v>
      </c>
      <c r="DQ38" s="126">
        <f t="shared" si="18"/>
        <v>0</v>
      </c>
      <c r="DR38" s="126">
        <f t="shared" si="18"/>
        <v>0</v>
      </c>
      <c r="DS38" s="126">
        <f t="shared" si="18"/>
        <v>0</v>
      </c>
      <c r="DT38" s="126">
        <f t="shared" si="18"/>
        <v>0</v>
      </c>
      <c r="DU38" s="126">
        <f t="shared" si="18"/>
        <v>0</v>
      </c>
      <c r="DV38" s="126">
        <f t="shared" si="18"/>
        <v>0</v>
      </c>
      <c r="DW38" s="126">
        <f t="shared" si="18"/>
        <v>0</v>
      </c>
      <c r="DX38" s="126">
        <f t="shared" si="18"/>
        <v>0</v>
      </c>
      <c r="DY38" s="126">
        <f t="shared" si="18"/>
        <v>0</v>
      </c>
      <c r="DZ38" s="126">
        <f t="shared" si="18"/>
        <v>0</v>
      </c>
      <c r="EA38" s="126">
        <f t="shared" si="5"/>
        <v>0</v>
      </c>
      <c r="EB38" s="140"/>
      <c r="EC38" s="140"/>
      <c r="ED38" s="140"/>
      <c r="EE38" s="140"/>
      <c r="EF38" s="140"/>
      <c r="EG38" s="140"/>
      <c r="EH38" s="140"/>
      <c r="EI38" s="140"/>
      <c r="EJ38" s="140"/>
      <c r="EK38" s="140"/>
      <c r="EL38" s="140"/>
      <c r="EM38" s="140"/>
      <c r="EN38" s="140"/>
      <c r="EO38" s="140"/>
      <c r="EP38" s="140"/>
      <c r="EQ38" s="140"/>
      <c r="ER38" s="140"/>
      <c r="ES38" s="140"/>
      <c r="ET38" s="140"/>
      <c r="EU38" s="140"/>
      <c r="EV38" s="140"/>
      <c r="EW38" s="140"/>
      <c r="EX38" s="140"/>
      <c r="EY38" s="140"/>
      <c r="EZ38" s="126">
        <f t="shared" si="6"/>
        <v>0</v>
      </c>
    </row>
    <row r="39" spans="2:156" ht="27" customHeight="1">
      <c r="B39" s="447" t="s">
        <v>1027</v>
      </c>
      <c r="C39" s="104" t="s">
        <v>686</v>
      </c>
      <c r="D39" s="125"/>
      <c r="E39" s="125"/>
      <c r="F39" s="125"/>
      <c r="G39" s="125"/>
      <c r="H39" s="125"/>
      <c r="I39" s="125"/>
      <c r="J39" s="125"/>
      <c r="K39" s="125"/>
      <c r="L39" s="125"/>
      <c r="M39" s="125"/>
      <c r="N39" s="125"/>
      <c r="O39" s="125"/>
      <c r="P39" s="125"/>
      <c r="Q39" s="125"/>
      <c r="R39" s="125"/>
      <c r="S39" s="125"/>
      <c r="T39" s="125"/>
      <c r="U39" s="125"/>
      <c r="V39" s="125"/>
      <c r="W39" s="125"/>
      <c r="X39" s="125"/>
      <c r="Y39" s="125"/>
      <c r="Z39" s="125"/>
      <c r="AA39" s="125"/>
      <c r="AB39" s="125"/>
      <c r="AC39" s="125"/>
      <c r="AD39" s="125"/>
      <c r="AE39" s="126">
        <f t="shared" si="0"/>
        <v>0</v>
      </c>
      <c r="AF39" s="125"/>
      <c r="AG39" s="125"/>
      <c r="AH39" s="125"/>
      <c r="AI39" s="125"/>
      <c r="AJ39" s="125"/>
      <c r="AK39" s="125"/>
      <c r="AL39" s="125"/>
      <c r="AM39" s="125"/>
      <c r="AN39" s="125"/>
      <c r="AO39" s="125"/>
      <c r="AP39" s="125"/>
      <c r="AQ39" s="126">
        <f t="shared" si="1"/>
        <v>0</v>
      </c>
      <c r="AR39" s="125"/>
      <c r="AS39" s="125"/>
      <c r="AT39" s="125"/>
      <c r="AU39" s="125"/>
      <c r="AV39" s="125"/>
      <c r="AW39" s="125"/>
      <c r="AX39" s="125"/>
      <c r="AY39" s="125"/>
      <c r="AZ39" s="125"/>
      <c r="BA39" s="125"/>
      <c r="BB39" s="125"/>
      <c r="BC39" s="126">
        <f t="shared" si="2"/>
        <v>0</v>
      </c>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25"/>
      <c r="CC39" s="125"/>
      <c r="CD39" s="125"/>
      <c r="CE39" s="125"/>
      <c r="CF39" s="125"/>
      <c r="CG39" s="125"/>
      <c r="CH39" s="125"/>
      <c r="CI39" s="125"/>
      <c r="CJ39" s="125"/>
      <c r="CK39" s="125"/>
      <c r="CL39" s="125"/>
      <c r="CM39" s="125"/>
      <c r="CN39" s="125"/>
      <c r="CO39" s="125"/>
      <c r="CP39" s="125"/>
      <c r="CQ39" s="125"/>
      <c r="CR39" s="125"/>
      <c r="CS39" s="125"/>
      <c r="CT39" s="125"/>
      <c r="CU39" s="125"/>
      <c r="CV39" s="125"/>
      <c r="CW39" s="125"/>
      <c r="CX39" s="125"/>
      <c r="CY39" s="125"/>
      <c r="CZ39" s="125"/>
      <c r="DA39" s="125"/>
      <c r="DB39" s="125"/>
      <c r="DC39" s="126">
        <f t="shared" si="3"/>
        <v>0</v>
      </c>
      <c r="DD39" s="125"/>
      <c r="DE39" s="125"/>
      <c r="DF39" s="125"/>
      <c r="DG39" s="125"/>
      <c r="DH39" s="125"/>
      <c r="DI39" s="125"/>
      <c r="DJ39" s="125"/>
      <c r="DK39" s="125"/>
      <c r="DL39" s="125"/>
      <c r="DM39" s="125"/>
      <c r="DN39" s="125"/>
      <c r="DO39" s="126">
        <f t="shared" si="4"/>
        <v>0</v>
      </c>
      <c r="DP39" s="125"/>
      <c r="DQ39" s="125"/>
      <c r="DR39" s="125"/>
      <c r="DS39" s="125"/>
      <c r="DT39" s="125"/>
      <c r="DU39" s="125"/>
      <c r="DV39" s="125"/>
      <c r="DW39" s="125"/>
      <c r="DX39" s="125"/>
      <c r="DY39" s="125"/>
      <c r="DZ39" s="125"/>
      <c r="EA39" s="126">
        <f t="shared" si="5"/>
        <v>0</v>
      </c>
      <c r="EB39" s="140"/>
      <c r="EC39" s="140"/>
      <c r="ED39" s="140"/>
      <c r="EE39" s="140"/>
      <c r="EF39" s="140"/>
      <c r="EG39" s="140"/>
      <c r="EH39" s="140"/>
      <c r="EI39" s="140"/>
      <c r="EJ39" s="140"/>
      <c r="EK39" s="140"/>
      <c r="EL39" s="140"/>
      <c r="EM39" s="140"/>
      <c r="EN39" s="140"/>
      <c r="EO39" s="140"/>
      <c r="EP39" s="140"/>
      <c r="EQ39" s="140"/>
      <c r="ER39" s="140"/>
      <c r="ES39" s="140"/>
      <c r="ET39" s="140"/>
      <c r="EU39" s="140"/>
      <c r="EV39" s="140"/>
      <c r="EW39" s="140"/>
      <c r="EX39" s="140"/>
      <c r="EY39" s="140"/>
      <c r="EZ39" s="126">
        <f t="shared" si="6"/>
        <v>0</v>
      </c>
    </row>
    <row r="40" spans="2:156" ht="27" customHeight="1">
      <c r="B40" s="447" t="s">
        <v>1028</v>
      </c>
      <c r="C40" s="104" t="s">
        <v>703</v>
      </c>
      <c r="D40" s="125"/>
      <c r="E40" s="125"/>
      <c r="F40" s="125"/>
      <c r="G40" s="125"/>
      <c r="H40" s="125"/>
      <c r="I40" s="125"/>
      <c r="J40" s="125"/>
      <c r="K40" s="125"/>
      <c r="L40" s="125"/>
      <c r="M40" s="125"/>
      <c r="N40" s="125"/>
      <c r="O40" s="125"/>
      <c r="P40" s="125"/>
      <c r="Q40" s="125"/>
      <c r="R40" s="125"/>
      <c r="S40" s="125"/>
      <c r="T40" s="125"/>
      <c r="U40" s="125"/>
      <c r="V40" s="125"/>
      <c r="W40" s="125"/>
      <c r="X40" s="125"/>
      <c r="Y40" s="125"/>
      <c r="Z40" s="125"/>
      <c r="AA40" s="125"/>
      <c r="AB40" s="125"/>
      <c r="AC40" s="125"/>
      <c r="AD40" s="125"/>
      <c r="AE40" s="126">
        <f t="shared" si="0"/>
        <v>0</v>
      </c>
      <c r="AF40" s="125"/>
      <c r="AG40" s="125"/>
      <c r="AH40" s="125"/>
      <c r="AI40" s="125"/>
      <c r="AJ40" s="125"/>
      <c r="AK40" s="125"/>
      <c r="AL40" s="125"/>
      <c r="AM40" s="125"/>
      <c r="AN40" s="125"/>
      <c r="AO40" s="125"/>
      <c r="AP40" s="125"/>
      <c r="AQ40" s="126">
        <f t="shared" si="1"/>
        <v>0</v>
      </c>
      <c r="AR40" s="125"/>
      <c r="AS40" s="125"/>
      <c r="AT40" s="125"/>
      <c r="AU40" s="125"/>
      <c r="AV40" s="125"/>
      <c r="AW40" s="125"/>
      <c r="AX40" s="125"/>
      <c r="AY40" s="125"/>
      <c r="AZ40" s="125"/>
      <c r="BA40" s="125"/>
      <c r="BB40" s="125"/>
      <c r="BC40" s="126">
        <f t="shared" si="2"/>
        <v>0</v>
      </c>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25"/>
      <c r="CC40" s="125"/>
      <c r="CD40" s="125"/>
      <c r="CE40" s="125"/>
      <c r="CF40" s="125"/>
      <c r="CG40" s="125"/>
      <c r="CH40" s="125"/>
      <c r="CI40" s="125"/>
      <c r="CJ40" s="125"/>
      <c r="CK40" s="125"/>
      <c r="CL40" s="125"/>
      <c r="CM40" s="125"/>
      <c r="CN40" s="125"/>
      <c r="CO40" s="125"/>
      <c r="CP40" s="125"/>
      <c r="CQ40" s="125"/>
      <c r="CR40" s="125"/>
      <c r="CS40" s="125"/>
      <c r="CT40" s="125"/>
      <c r="CU40" s="125"/>
      <c r="CV40" s="125"/>
      <c r="CW40" s="125"/>
      <c r="CX40" s="125"/>
      <c r="CY40" s="125"/>
      <c r="CZ40" s="125"/>
      <c r="DA40" s="125"/>
      <c r="DB40" s="125"/>
      <c r="DC40" s="126">
        <f t="shared" si="3"/>
        <v>0</v>
      </c>
      <c r="DD40" s="125"/>
      <c r="DE40" s="125"/>
      <c r="DF40" s="125"/>
      <c r="DG40" s="125"/>
      <c r="DH40" s="125"/>
      <c r="DI40" s="125"/>
      <c r="DJ40" s="125"/>
      <c r="DK40" s="125"/>
      <c r="DL40" s="125"/>
      <c r="DM40" s="125"/>
      <c r="DN40" s="125"/>
      <c r="DO40" s="126">
        <f t="shared" si="4"/>
        <v>0</v>
      </c>
      <c r="DP40" s="125"/>
      <c r="DQ40" s="125"/>
      <c r="DR40" s="125"/>
      <c r="DS40" s="125"/>
      <c r="DT40" s="125"/>
      <c r="DU40" s="125"/>
      <c r="DV40" s="125"/>
      <c r="DW40" s="125"/>
      <c r="DX40" s="125"/>
      <c r="DY40" s="125"/>
      <c r="DZ40" s="125"/>
      <c r="EA40" s="126">
        <f t="shared" si="5"/>
        <v>0</v>
      </c>
      <c r="EB40" s="140"/>
      <c r="EC40" s="140"/>
      <c r="ED40" s="140"/>
      <c r="EE40" s="140"/>
      <c r="EF40" s="140"/>
      <c r="EG40" s="140"/>
      <c r="EH40" s="140"/>
      <c r="EI40" s="140"/>
      <c r="EJ40" s="140"/>
      <c r="EK40" s="140"/>
      <c r="EL40" s="140"/>
      <c r="EM40" s="140"/>
      <c r="EN40" s="140"/>
      <c r="EO40" s="140"/>
      <c r="EP40" s="140"/>
      <c r="EQ40" s="140"/>
      <c r="ER40" s="140"/>
      <c r="ES40" s="140"/>
      <c r="ET40" s="140"/>
      <c r="EU40" s="140"/>
      <c r="EV40" s="140"/>
      <c r="EW40" s="140"/>
      <c r="EX40" s="140"/>
      <c r="EY40" s="140"/>
      <c r="EZ40" s="126">
        <f t="shared" si="6"/>
        <v>0</v>
      </c>
    </row>
    <row r="41" spans="2:156" ht="27" customHeight="1">
      <c r="B41" s="447" t="s">
        <v>186</v>
      </c>
      <c r="C41" s="104" t="s">
        <v>705</v>
      </c>
      <c r="D41" s="112"/>
      <c r="E41" s="112"/>
      <c r="F41" s="112"/>
      <c r="G41" s="112"/>
      <c r="H41" s="112"/>
      <c r="I41" s="112"/>
      <c r="J41" s="112"/>
      <c r="K41" s="112"/>
      <c r="L41" s="112"/>
      <c r="M41" s="112"/>
      <c r="N41" s="112"/>
      <c r="O41" s="112"/>
      <c r="P41" s="112"/>
      <c r="Q41" s="112"/>
      <c r="R41" s="112"/>
      <c r="S41" s="112"/>
      <c r="T41" s="112"/>
      <c r="U41" s="112"/>
      <c r="V41" s="112"/>
      <c r="W41" s="112"/>
      <c r="X41" s="112"/>
      <c r="Y41" s="112"/>
      <c r="Z41" s="112"/>
      <c r="AA41" s="112"/>
      <c r="AB41" s="112"/>
      <c r="AC41" s="112"/>
      <c r="AD41" s="112"/>
      <c r="AE41" s="112"/>
      <c r="AF41" s="112"/>
      <c r="AG41" s="112"/>
      <c r="AH41" s="112"/>
      <c r="AI41" s="112"/>
      <c r="AJ41" s="112"/>
      <c r="AK41" s="112"/>
      <c r="AL41" s="112"/>
      <c r="AM41" s="112"/>
      <c r="AN41" s="112"/>
      <c r="AO41" s="112"/>
      <c r="AP41" s="112"/>
      <c r="AQ41" s="112"/>
      <c r="AR41" s="112"/>
      <c r="AS41" s="112"/>
      <c r="AT41" s="112"/>
      <c r="AU41" s="112"/>
      <c r="AV41" s="112"/>
      <c r="AW41" s="112"/>
      <c r="AX41" s="112"/>
      <c r="AY41" s="112"/>
      <c r="AZ41" s="112"/>
      <c r="BA41" s="112"/>
      <c r="BB41" s="112"/>
      <c r="BC41" s="112"/>
      <c r="BD41" s="112"/>
      <c r="BE41" s="112"/>
      <c r="BF41" s="112"/>
      <c r="BG41" s="112"/>
      <c r="BH41" s="112"/>
      <c r="BI41" s="112"/>
      <c r="BJ41" s="112"/>
      <c r="BK41" s="112"/>
      <c r="BL41" s="112"/>
      <c r="BM41" s="112"/>
      <c r="BN41" s="112"/>
      <c r="BO41" s="112"/>
      <c r="BP41" s="112"/>
      <c r="BQ41" s="112"/>
      <c r="BR41" s="112"/>
      <c r="BS41" s="112"/>
      <c r="BT41" s="112"/>
      <c r="BU41" s="112"/>
      <c r="BV41" s="112"/>
      <c r="BW41" s="112"/>
      <c r="BX41" s="112"/>
      <c r="BY41" s="112"/>
      <c r="BZ41" s="112"/>
      <c r="CA41" s="112"/>
      <c r="CB41" s="112"/>
      <c r="CC41" s="112"/>
      <c r="CD41" s="112"/>
      <c r="CE41" s="112"/>
      <c r="CF41" s="112"/>
      <c r="CG41" s="112"/>
      <c r="CH41" s="112"/>
      <c r="CI41" s="112"/>
      <c r="CJ41" s="112"/>
      <c r="CK41" s="112"/>
      <c r="CL41" s="112"/>
      <c r="CM41" s="112"/>
      <c r="CN41" s="112"/>
      <c r="CO41" s="112"/>
      <c r="CP41" s="112"/>
      <c r="CQ41" s="112"/>
      <c r="CR41" s="112"/>
      <c r="CS41" s="112"/>
      <c r="CT41" s="112"/>
      <c r="CU41" s="112"/>
      <c r="CV41" s="112"/>
      <c r="CW41" s="112"/>
      <c r="CX41" s="112"/>
      <c r="CY41" s="112"/>
      <c r="CZ41" s="112"/>
      <c r="DA41" s="112"/>
      <c r="DB41" s="112"/>
      <c r="DC41" s="112"/>
      <c r="DD41" s="112"/>
      <c r="DE41" s="112"/>
      <c r="DF41" s="112"/>
      <c r="DG41" s="112"/>
      <c r="DH41" s="112"/>
      <c r="DI41" s="112"/>
      <c r="DJ41" s="112"/>
      <c r="DK41" s="112"/>
      <c r="DL41" s="112"/>
      <c r="DM41" s="112"/>
      <c r="DN41" s="112"/>
      <c r="DO41" s="112"/>
      <c r="DP41" s="112"/>
      <c r="DQ41" s="112"/>
      <c r="DR41" s="112"/>
      <c r="DS41" s="112"/>
      <c r="DT41" s="112"/>
      <c r="DU41" s="112"/>
      <c r="DV41" s="112"/>
      <c r="DW41" s="112"/>
      <c r="DX41" s="112"/>
      <c r="DY41" s="112"/>
      <c r="DZ41" s="112"/>
      <c r="EA41" s="112"/>
      <c r="EB41" s="112"/>
      <c r="EC41" s="112"/>
      <c r="ED41" s="112"/>
      <c r="EE41" s="112"/>
      <c r="EF41" s="112"/>
      <c r="EG41" s="112"/>
      <c r="EH41" s="112"/>
      <c r="EI41" s="112"/>
      <c r="EJ41" s="112"/>
      <c r="EK41" s="112"/>
      <c r="EL41" s="112"/>
      <c r="EM41" s="112"/>
      <c r="EN41" s="112"/>
      <c r="EO41" s="112"/>
      <c r="EP41" s="112"/>
      <c r="EQ41" s="112"/>
      <c r="ER41" s="112"/>
      <c r="ES41" s="112"/>
      <c r="ET41" s="112"/>
      <c r="EU41" s="112"/>
      <c r="EV41" s="112"/>
      <c r="EW41" s="112"/>
      <c r="EX41" s="112"/>
      <c r="EY41" s="112"/>
      <c r="EZ41" s="112"/>
    </row>
    <row r="42" spans="2:156" ht="27" customHeight="1">
      <c r="B42" s="441" t="s">
        <v>1029</v>
      </c>
      <c r="C42" s="104" t="s">
        <v>853</v>
      </c>
      <c r="D42" s="125"/>
      <c r="E42" s="125"/>
      <c r="F42" s="125"/>
      <c r="G42" s="125"/>
      <c r="H42" s="125"/>
      <c r="I42" s="125"/>
      <c r="J42" s="125"/>
      <c r="K42" s="125"/>
      <c r="L42" s="125"/>
      <c r="M42" s="125"/>
      <c r="N42" s="125"/>
      <c r="O42" s="125"/>
      <c r="P42" s="125"/>
      <c r="Q42" s="125"/>
      <c r="R42" s="125"/>
      <c r="S42" s="125"/>
      <c r="T42" s="125"/>
      <c r="U42" s="125"/>
      <c r="V42" s="125"/>
      <c r="W42" s="125"/>
      <c r="X42" s="125"/>
      <c r="Y42" s="125"/>
      <c r="Z42" s="125"/>
      <c r="AA42" s="125"/>
      <c r="AB42" s="125"/>
      <c r="AC42" s="125"/>
      <c r="AD42" s="125"/>
      <c r="AE42" s="126">
        <f>SUM(D42:AD42)</f>
        <v>0</v>
      </c>
      <c r="AF42" s="125"/>
      <c r="AG42" s="125"/>
      <c r="AH42" s="125"/>
      <c r="AI42" s="125"/>
      <c r="AJ42" s="125"/>
      <c r="AK42" s="125"/>
      <c r="AL42" s="125"/>
      <c r="AM42" s="125"/>
      <c r="AN42" s="125"/>
      <c r="AO42" s="125"/>
      <c r="AP42" s="125"/>
      <c r="AQ42" s="126">
        <f>SUM(AF42:AP42)</f>
        <v>0</v>
      </c>
      <c r="AR42" s="125"/>
      <c r="AS42" s="125"/>
      <c r="AT42" s="125"/>
      <c r="AU42" s="125"/>
      <c r="AV42" s="125"/>
      <c r="AW42" s="125"/>
      <c r="AX42" s="125"/>
      <c r="AY42" s="125"/>
      <c r="AZ42" s="125"/>
      <c r="BA42" s="125"/>
      <c r="BB42" s="125"/>
      <c r="BC42" s="126">
        <f>SUM(AR42:BB42)</f>
        <v>0</v>
      </c>
      <c r="BD42" s="141"/>
      <c r="BE42" s="141"/>
      <c r="BF42" s="141"/>
      <c r="BG42" s="141"/>
      <c r="BH42" s="141"/>
      <c r="BI42" s="141"/>
      <c r="BJ42" s="141"/>
      <c r="BK42" s="141"/>
      <c r="BL42" s="141"/>
      <c r="BM42" s="141"/>
      <c r="BN42" s="141"/>
      <c r="BO42" s="141"/>
      <c r="BP42" s="141"/>
      <c r="BQ42" s="141"/>
      <c r="BR42" s="141"/>
      <c r="BS42" s="141"/>
      <c r="BT42" s="141"/>
      <c r="BU42" s="141"/>
      <c r="BV42" s="141"/>
      <c r="BW42" s="141"/>
      <c r="BX42" s="141"/>
      <c r="BY42" s="141"/>
      <c r="BZ42" s="141"/>
      <c r="CA42" s="141"/>
      <c r="CB42" s="125"/>
      <c r="CC42" s="125"/>
      <c r="CD42" s="125"/>
      <c r="CE42" s="125"/>
      <c r="CF42" s="125"/>
      <c r="CG42" s="125"/>
      <c r="CH42" s="125"/>
      <c r="CI42" s="125"/>
      <c r="CJ42" s="125"/>
      <c r="CK42" s="125"/>
      <c r="CL42" s="125"/>
      <c r="CM42" s="125"/>
      <c r="CN42" s="125"/>
      <c r="CO42" s="125"/>
      <c r="CP42" s="125"/>
      <c r="CQ42" s="125"/>
      <c r="CR42" s="125"/>
      <c r="CS42" s="125"/>
      <c r="CT42" s="125"/>
      <c r="CU42" s="125"/>
      <c r="CV42" s="125"/>
      <c r="CW42" s="125"/>
      <c r="CX42" s="125"/>
      <c r="CY42" s="125"/>
      <c r="CZ42" s="125"/>
      <c r="DA42" s="125"/>
      <c r="DB42" s="125"/>
      <c r="DC42" s="126">
        <f>SUM(CB42:DB42)</f>
        <v>0</v>
      </c>
      <c r="DD42" s="125"/>
      <c r="DE42" s="125"/>
      <c r="DF42" s="125"/>
      <c r="DG42" s="125"/>
      <c r="DH42" s="125"/>
      <c r="DI42" s="125"/>
      <c r="DJ42" s="125"/>
      <c r="DK42" s="125"/>
      <c r="DL42" s="125"/>
      <c r="DM42" s="125"/>
      <c r="DN42" s="125"/>
      <c r="DO42" s="126">
        <f>SUM(DD42:DN42)</f>
        <v>0</v>
      </c>
      <c r="DP42" s="125"/>
      <c r="DQ42" s="125"/>
      <c r="DR42" s="125"/>
      <c r="DS42" s="125"/>
      <c r="DT42" s="125"/>
      <c r="DU42" s="125"/>
      <c r="DV42" s="125"/>
      <c r="DW42" s="125"/>
      <c r="DX42" s="125"/>
      <c r="DY42" s="125"/>
      <c r="DZ42" s="125"/>
      <c r="EA42" s="126">
        <f>SUM(DP42:DZ42)</f>
        <v>0</v>
      </c>
      <c r="EB42" s="141"/>
      <c r="EC42" s="141"/>
      <c r="ED42" s="141"/>
      <c r="EE42" s="141"/>
      <c r="EF42" s="141"/>
      <c r="EG42" s="141"/>
      <c r="EH42" s="141"/>
      <c r="EI42" s="141"/>
      <c r="EJ42" s="141"/>
      <c r="EK42" s="141"/>
      <c r="EL42" s="141"/>
      <c r="EM42" s="141"/>
      <c r="EN42" s="141"/>
      <c r="EO42" s="141"/>
      <c r="EP42" s="141"/>
      <c r="EQ42" s="141"/>
      <c r="ER42" s="141"/>
      <c r="ES42" s="141"/>
      <c r="ET42" s="141"/>
      <c r="EU42" s="141"/>
      <c r="EV42" s="141"/>
      <c r="EW42" s="141"/>
      <c r="EX42" s="141"/>
      <c r="EY42" s="141"/>
      <c r="EZ42" s="126">
        <f>SUM(AE42,AQ42,BC42,BO42,CA42,DC42,DO42,EA42,EM42,EY42)</f>
        <v>0</v>
      </c>
    </row>
    <row r="43" spans="2:156" ht="27" customHeight="1">
      <c r="B43" s="440" t="s">
        <v>1030</v>
      </c>
      <c r="C43" s="104" t="s">
        <v>855</v>
      </c>
      <c r="D43" s="142">
        <f t="shared" ref="D43:AD43" si="19">D31+D32+D33+D34+D38+D42</f>
        <v>0</v>
      </c>
      <c r="E43" s="142">
        <f t="shared" si="19"/>
        <v>0</v>
      </c>
      <c r="F43" s="142">
        <f t="shared" si="19"/>
        <v>0</v>
      </c>
      <c r="G43" s="142">
        <f t="shared" si="19"/>
        <v>0</v>
      </c>
      <c r="H43" s="142">
        <f t="shared" si="19"/>
        <v>0</v>
      </c>
      <c r="I43" s="142">
        <f t="shared" si="19"/>
        <v>0</v>
      </c>
      <c r="J43" s="142">
        <f t="shared" si="19"/>
        <v>0</v>
      </c>
      <c r="K43" s="142">
        <f t="shared" si="19"/>
        <v>0</v>
      </c>
      <c r="L43" s="142">
        <f t="shared" si="19"/>
        <v>0</v>
      </c>
      <c r="M43" s="142">
        <f t="shared" si="19"/>
        <v>0</v>
      </c>
      <c r="N43" s="142">
        <f t="shared" si="19"/>
        <v>0</v>
      </c>
      <c r="O43" s="142">
        <f t="shared" si="19"/>
        <v>0</v>
      </c>
      <c r="P43" s="142">
        <f t="shared" si="19"/>
        <v>0</v>
      </c>
      <c r="Q43" s="142">
        <f t="shared" si="19"/>
        <v>0</v>
      </c>
      <c r="R43" s="142">
        <f t="shared" si="19"/>
        <v>0</v>
      </c>
      <c r="S43" s="142">
        <f t="shared" si="19"/>
        <v>0</v>
      </c>
      <c r="T43" s="142">
        <f t="shared" si="19"/>
        <v>0</v>
      </c>
      <c r="U43" s="142">
        <f t="shared" si="19"/>
        <v>0</v>
      </c>
      <c r="V43" s="142">
        <f t="shared" si="19"/>
        <v>0</v>
      </c>
      <c r="W43" s="142">
        <f t="shared" si="19"/>
        <v>0</v>
      </c>
      <c r="X43" s="142">
        <f t="shared" si="19"/>
        <v>0</v>
      </c>
      <c r="Y43" s="142">
        <f t="shared" si="19"/>
        <v>0</v>
      </c>
      <c r="Z43" s="142">
        <f t="shared" si="19"/>
        <v>0</v>
      </c>
      <c r="AA43" s="142">
        <f t="shared" si="19"/>
        <v>0</v>
      </c>
      <c r="AB43" s="142">
        <f t="shared" si="19"/>
        <v>0</v>
      </c>
      <c r="AC43" s="142">
        <f t="shared" si="19"/>
        <v>0</v>
      </c>
      <c r="AD43" s="142">
        <f t="shared" si="19"/>
        <v>0</v>
      </c>
      <c r="AE43" s="142">
        <f>SUM(D43:AD43)</f>
        <v>0</v>
      </c>
      <c r="AF43" s="142">
        <f t="shared" ref="AF43:AP43" si="20">AF31+AF32+AF33+AF34+AF38+AF42</f>
        <v>0</v>
      </c>
      <c r="AG43" s="142">
        <f t="shared" si="20"/>
        <v>0</v>
      </c>
      <c r="AH43" s="142">
        <f t="shared" si="20"/>
        <v>0</v>
      </c>
      <c r="AI43" s="142">
        <f t="shared" si="20"/>
        <v>0</v>
      </c>
      <c r="AJ43" s="142">
        <f t="shared" si="20"/>
        <v>0</v>
      </c>
      <c r="AK43" s="142">
        <f t="shared" si="20"/>
        <v>0</v>
      </c>
      <c r="AL43" s="142">
        <f t="shared" si="20"/>
        <v>0</v>
      </c>
      <c r="AM43" s="142">
        <f t="shared" si="20"/>
        <v>0</v>
      </c>
      <c r="AN43" s="142">
        <f t="shared" si="20"/>
        <v>0</v>
      </c>
      <c r="AO43" s="142">
        <f t="shared" si="20"/>
        <v>0</v>
      </c>
      <c r="AP43" s="142">
        <f t="shared" si="20"/>
        <v>0</v>
      </c>
      <c r="AQ43" s="142">
        <f>SUM(AF43:AP43)</f>
        <v>0</v>
      </c>
      <c r="AR43" s="142">
        <f t="shared" ref="AR43:BB43" si="21">AR31+AR32+AR33+AR34+AR38+AR42</f>
        <v>0</v>
      </c>
      <c r="AS43" s="142">
        <f t="shared" si="21"/>
        <v>0</v>
      </c>
      <c r="AT43" s="142">
        <f t="shared" si="21"/>
        <v>0</v>
      </c>
      <c r="AU43" s="142">
        <f t="shared" si="21"/>
        <v>0</v>
      </c>
      <c r="AV43" s="142">
        <f t="shared" si="21"/>
        <v>0</v>
      </c>
      <c r="AW43" s="142">
        <f t="shared" si="21"/>
        <v>0</v>
      </c>
      <c r="AX43" s="142">
        <f t="shared" si="21"/>
        <v>0</v>
      </c>
      <c r="AY43" s="142">
        <f t="shared" si="21"/>
        <v>0</v>
      </c>
      <c r="AZ43" s="142">
        <f t="shared" si="21"/>
        <v>0</v>
      </c>
      <c r="BA43" s="142">
        <f t="shared" si="21"/>
        <v>0</v>
      </c>
      <c r="BB43" s="142">
        <f t="shared" si="21"/>
        <v>0</v>
      </c>
      <c r="BC43" s="142">
        <f>SUM(AR43:BB43)</f>
        <v>0</v>
      </c>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2">
        <f t="shared" ref="CB43:DB43" si="22">CB31+CB32+CB33+CB34+CB38+CB42</f>
        <v>0</v>
      </c>
      <c r="CC43" s="142">
        <f t="shared" si="22"/>
        <v>0</v>
      </c>
      <c r="CD43" s="142">
        <f t="shared" si="22"/>
        <v>0</v>
      </c>
      <c r="CE43" s="142">
        <f t="shared" si="22"/>
        <v>0</v>
      </c>
      <c r="CF43" s="142">
        <f t="shared" si="22"/>
        <v>0</v>
      </c>
      <c r="CG43" s="142">
        <f t="shared" si="22"/>
        <v>0</v>
      </c>
      <c r="CH43" s="142">
        <f t="shared" si="22"/>
        <v>0</v>
      </c>
      <c r="CI43" s="142">
        <f t="shared" si="22"/>
        <v>0</v>
      </c>
      <c r="CJ43" s="142">
        <f t="shared" si="22"/>
        <v>0</v>
      </c>
      <c r="CK43" s="142">
        <f t="shared" si="22"/>
        <v>0</v>
      </c>
      <c r="CL43" s="142">
        <f t="shared" si="22"/>
        <v>0</v>
      </c>
      <c r="CM43" s="142">
        <f t="shared" si="22"/>
        <v>0</v>
      </c>
      <c r="CN43" s="142">
        <f t="shared" si="22"/>
        <v>0</v>
      </c>
      <c r="CO43" s="142">
        <f t="shared" si="22"/>
        <v>0</v>
      </c>
      <c r="CP43" s="142">
        <f t="shared" si="22"/>
        <v>0</v>
      </c>
      <c r="CQ43" s="142">
        <f t="shared" si="22"/>
        <v>0</v>
      </c>
      <c r="CR43" s="142">
        <f t="shared" si="22"/>
        <v>0</v>
      </c>
      <c r="CS43" s="142">
        <f t="shared" si="22"/>
        <v>0</v>
      </c>
      <c r="CT43" s="142">
        <f t="shared" si="22"/>
        <v>0</v>
      </c>
      <c r="CU43" s="142">
        <f t="shared" si="22"/>
        <v>0</v>
      </c>
      <c r="CV43" s="142">
        <f t="shared" si="22"/>
        <v>0</v>
      </c>
      <c r="CW43" s="142">
        <f t="shared" si="22"/>
        <v>0</v>
      </c>
      <c r="CX43" s="142">
        <f t="shared" si="22"/>
        <v>0</v>
      </c>
      <c r="CY43" s="142">
        <f t="shared" si="22"/>
        <v>0</v>
      </c>
      <c r="CZ43" s="142">
        <f t="shared" si="22"/>
        <v>0</v>
      </c>
      <c r="DA43" s="142">
        <f t="shared" si="22"/>
        <v>0</v>
      </c>
      <c r="DB43" s="142">
        <f t="shared" si="22"/>
        <v>0</v>
      </c>
      <c r="DC43" s="142">
        <f>SUM(CB43:DB43)</f>
        <v>0</v>
      </c>
      <c r="DD43" s="142">
        <f t="shared" ref="DD43:DN43" si="23">DD31+DD32+DD33+DD34+DD38+DD42</f>
        <v>0</v>
      </c>
      <c r="DE43" s="142">
        <f t="shared" si="23"/>
        <v>0</v>
      </c>
      <c r="DF43" s="142">
        <f t="shared" si="23"/>
        <v>0</v>
      </c>
      <c r="DG43" s="142">
        <f t="shared" si="23"/>
        <v>0</v>
      </c>
      <c r="DH43" s="142">
        <f t="shared" si="23"/>
        <v>0</v>
      </c>
      <c r="DI43" s="142">
        <f t="shared" si="23"/>
        <v>0</v>
      </c>
      <c r="DJ43" s="142">
        <f t="shared" si="23"/>
        <v>0</v>
      </c>
      <c r="DK43" s="142">
        <f t="shared" si="23"/>
        <v>0</v>
      </c>
      <c r="DL43" s="142">
        <f t="shared" si="23"/>
        <v>0</v>
      </c>
      <c r="DM43" s="142">
        <f t="shared" si="23"/>
        <v>0</v>
      </c>
      <c r="DN43" s="142">
        <f t="shared" si="23"/>
        <v>0</v>
      </c>
      <c r="DO43" s="142">
        <f>SUM(DD43:DN43)</f>
        <v>0</v>
      </c>
      <c r="DP43" s="142">
        <f t="shared" ref="DP43:DZ43" si="24">DP31+DP32+DP33+DP34+DP38+DP42</f>
        <v>0</v>
      </c>
      <c r="DQ43" s="142">
        <f t="shared" si="24"/>
        <v>0</v>
      </c>
      <c r="DR43" s="142">
        <f t="shared" si="24"/>
        <v>0</v>
      </c>
      <c r="DS43" s="142">
        <f t="shared" si="24"/>
        <v>0</v>
      </c>
      <c r="DT43" s="142">
        <f t="shared" si="24"/>
        <v>0</v>
      </c>
      <c r="DU43" s="142">
        <f t="shared" si="24"/>
        <v>0</v>
      </c>
      <c r="DV43" s="142">
        <f t="shared" si="24"/>
        <v>0</v>
      </c>
      <c r="DW43" s="142">
        <f t="shared" si="24"/>
        <v>0</v>
      </c>
      <c r="DX43" s="142">
        <f t="shared" si="24"/>
        <v>0</v>
      </c>
      <c r="DY43" s="142">
        <f t="shared" si="24"/>
        <v>0</v>
      </c>
      <c r="DZ43" s="142">
        <f t="shared" si="24"/>
        <v>0</v>
      </c>
      <c r="EA43" s="142">
        <f>SUM(DP43:DZ43)</f>
        <v>0</v>
      </c>
      <c r="EB43" s="143"/>
      <c r="EC43" s="143"/>
      <c r="ED43" s="143"/>
      <c r="EE43" s="143"/>
      <c r="EF43" s="143"/>
      <c r="EG43" s="143"/>
      <c r="EH43" s="143"/>
      <c r="EI43" s="143"/>
      <c r="EJ43" s="143"/>
      <c r="EK43" s="143"/>
      <c r="EL43" s="143"/>
      <c r="EM43" s="143"/>
      <c r="EN43" s="143"/>
      <c r="EO43" s="143"/>
      <c r="EP43" s="143"/>
      <c r="EQ43" s="143"/>
      <c r="ER43" s="143"/>
      <c r="ES43" s="143"/>
      <c r="ET43" s="143"/>
      <c r="EU43" s="143"/>
      <c r="EV43" s="143"/>
      <c r="EW43" s="143"/>
      <c r="EX43" s="143"/>
      <c r="EY43" s="143"/>
      <c r="EZ43" s="142">
        <f>SUM(AE43,AQ43,BC43,BO43,CA43,DC43,DO43,EA43,EM43,EY43)</f>
        <v>0</v>
      </c>
    </row>
    <row r="44" spans="2:156" ht="27" customHeight="1">
      <c r="B44" s="441" t="s">
        <v>186</v>
      </c>
      <c r="C44" s="104" t="s">
        <v>1031</v>
      </c>
      <c r="D44" s="129"/>
      <c r="E44" s="129"/>
      <c r="F44" s="129"/>
      <c r="G44" s="129"/>
      <c r="H44" s="129"/>
      <c r="I44" s="129"/>
      <c r="J44" s="129"/>
      <c r="K44" s="129"/>
      <c r="L44" s="129"/>
      <c r="M44" s="129"/>
      <c r="N44" s="129"/>
      <c r="O44" s="129"/>
      <c r="P44" s="129"/>
      <c r="Q44" s="129"/>
      <c r="R44" s="129"/>
      <c r="S44" s="129"/>
      <c r="T44" s="129"/>
      <c r="U44" s="129"/>
      <c r="V44" s="129"/>
      <c r="W44" s="129"/>
      <c r="X44" s="129"/>
      <c r="Y44" s="129"/>
      <c r="Z44" s="129"/>
      <c r="AA44" s="129"/>
      <c r="AB44" s="129"/>
      <c r="AC44" s="129"/>
      <c r="AD44" s="129"/>
      <c r="AE44" s="129"/>
      <c r="AF44" s="129"/>
      <c r="AG44" s="129"/>
      <c r="AH44" s="129"/>
      <c r="AI44" s="129"/>
      <c r="AJ44" s="129"/>
      <c r="AK44" s="129"/>
      <c r="AL44" s="129"/>
      <c r="AM44" s="129"/>
      <c r="AN44" s="129"/>
      <c r="AO44" s="129"/>
      <c r="AP44" s="129"/>
      <c r="AQ44" s="129"/>
      <c r="AR44" s="129"/>
      <c r="AS44" s="129"/>
      <c r="AT44" s="129"/>
      <c r="AU44" s="129"/>
      <c r="AV44" s="129"/>
      <c r="AW44" s="129"/>
      <c r="AX44" s="129"/>
      <c r="AY44" s="129"/>
      <c r="AZ44" s="129"/>
      <c r="BA44" s="129"/>
      <c r="BB44" s="129"/>
      <c r="BC44" s="129"/>
      <c r="BD44" s="129"/>
      <c r="BE44" s="129"/>
      <c r="BF44" s="129"/>
      <c r="BG44" s="129"/>
      <c r="BH44" s="129"/>
      <c r="BI44" s="129"/>
      <c r="BJ44" s="129"/>
      <c r="BK44" s="129"/>
      <c r="BL44" s="129"/>
      <c r="BM44" s="129"/>
      <c r="BN44" s="129"/>
      <c r="BO44" s="129"/>
      <c r="BP44" s="129"/>
      <c r="BQ44" s="129"/>
      <c r="BR44" s="129"/>
      <c r="BS44" s="129"/>
      <c r="BT44" s="129"/>
      <c r="BU44" s="129"/>
      <c r="BV44" s="129"/>
      <c r="BW44" s="129"/>
      <c r="BX44" s="129"/>
      <c r="BY44" s="129"/>
      <c r="BZ44" s="129"/>
      <c r="CA44" s="129"/>
      <c r="CB44" s="129"/>
      <c r="CC44" s="129"/>
      <c r="CD44" s="129"/>
      <c r="CE44" s="129"/>
      <c r="CF44" s="129"/>
      <c r="CG44" s="129"/>
      <c r="CH44" s="129"/>
      <c r="CI44" s="129"/>
      <c r="CJ44" s="129"/>
      <c r="CK44" s="129"/>
      <c r="CL44" s="129"/>
      <c r="CM44" s="129"/>
      <c r="CN44" s="129"/>
      <c r="CO44" s="129"/>
      <c r="CP44" s="129"/>
      <c r="CQ44" s="129"/>
      <c r="CR44" s="129"/>
      <c r="CS44" s="129"/>
      <c r="CT44" s="129"/>
      <c r="CU44" s="129"/>
      <c r="CV44" s="129"/>
      <c r="CW44" s="129"/>
      <c r="CX44" s="129"/>
      <c r="CY44" s="129"/>
      <c r="CZ44" s="129"/>
      <c r="DA44" s="129"/>
      <c r="DB44" s="129"/>
      <c r="DC44" s="129"/>
      <c r="DD44" s="129"/>
      <c r="DE44" s="129"/>
      <c r="DF44" s="129"/>
      <c r="DG44" s="129"/>
      <c r="DH44" s="129"/>
      <c r="DI44" s="129"/>
      <c r="DJ44" s="129"/>
      <c r="DK44" s="129"/>
      <c r="DL44" s="129"/>
      <c r="DM44" s="129"/>
      <c r="DN44" s="129"/>
      <c r="DO44" s="129"/>
      <c r="DP44" s="129"/>
      <c r="DQ44" s="129"/>
      <c r="DR44" s="129"/>
      <c r="DS44" s="129"/>
      <c r="DT44" s="129"/>
      <c r="DU44" s="129"/>
      <c r="DV44" s="129"/>
      <c r="DW44" s="129"/>
      <c r="DX44" s="129"/>
      <c r="DY44" s="129"/>
      <c r="DZ44" s="129"/>
      <c r="EA44" s="129"/>
      <c r="EB44" s="129"/>
      <c r="EC44" s="129"/>
      <c r="ED44" s="129"/>
      <c r="EE44" s="129"/>
      <c r="EF44" s="129"/>
      <c r="EG44" s="129"/>
      <c r="EH44" s="129"/>
      <c r="EI44" s="129"/>
      <c r="EJ44" s="129"/>
      <c r="EK44" s="129"/>
      <c r="EL44" s="129"/>
      <c r="EM44" s="129"/>
      <c r="EN44" s="129"/>
      <c r="EO44" s="129"/>
      <c r="EP44" s="129"/>
      <c r="EQ44" s="129"/>
      <c r="ER44" s="129"/>
      <c r="ES44" s="129"/>
      <c r="ET44" s="129"/>
      <c r="EU44" s="129"/>
      <c r="EV44" s="129"/>
      <c r="EW44" s="129"/>
      <c r="EX44" s="129"/>
      <c r="EY44" s="129"/>
      <c r="EZ44" s="129"/>
    </row>
    <row r="45" spans="2:156" ht="27" customHeight="1">
      <c r="B45" s="441" t="s">
        <v>186</v>
      </c>
      <c r="C45" s="104" t="s">
        <v>1032</v>
      </c>
      <c r="D45" s="144"/>
      <c r="E45" s="144"/>
      <c r="F45" s="144"/>
      <c r="G45" s="144"/>
      <c r="H45" s="144"/>
      <c r="I45" s="144"/>
      <c r="J45" s="144"/>
      <c r="K45" s="144"/>
      <c r="L45" s="144"/>
      <c r="M45" s="144"/>
      <c r="N45" s="144"/>
      <c r="O45" s="144"/>
      <c r="P45" s="144"/>
      <c r="Q45" s="144"/>
      <c r="R45" s="144"/>
      <c r="S45" s="144"/>
      <c r="T45" s="144"/>
      <c r="U45" s="144"/>
      <c r="V45" s="144"/>
      <c r="W45" s="144"/>
      <c r="X45" s="144"/>
      <c r="Y45" s="144"/>
      <c r="Z45" s="144"/>
      <c r="AA45" s="144"/>
      <c r="AB45" s="144"/>
      <c r="AC45" s="144"/>
      <c r="AD45" s="144"/>
      <c r="AE45" s="144"/>
      <c r="AF45" s="144"/>
      <c r="AG45" s="144"/>
      <c r="AH45" s="144"/>
      <c r="AI45" s="144"/>
      <c r="AJ45" s="144"/>
      <c r="AK45" s="144"/>
      <c r="AL45" s="144"/>
      <c r="AM45" s="144"/>
      <c r="AN45" s="144"/>
      <c r="AO45" s="144"/>
      <c r="AP45" s="144"/>
      <c r="AQ45" s="144"/>
      <c r="AR45" s="144"/>
      <c r="AS45" s="144"/>
      <c r="AT45" s="144"/>
      <c r="AU45" s="144"/>
      <c r="AV45" s="144"/>
      <c r="AW45" s="144"/>
      <c r="AX45" s="144"/>
      <c r="AY45" s="144"/>
      <c r="AZ45" s="144"/>
      <c r="BA45" s="144"/>
      <c r="BB45" s="144"/>
      <c r="BC45" s="144"/>
      <c r="BD45" s="144"/>
      <c r="BE45" s="144"/>
      <c r="BF45" s="144"/>
      <c r="BG45" s="144"/>
      <c r="BH45" s="144"/>
      <c r="BI45" s="144"/>
      <c r="BJ45" s="144"/>
      <c r="BK45" s="144"/>
      <c r="BL45" s="144"/>
      <c r="BM45" s="144"/>
      <c r="BN45" s="144"/>
      <c r="BO45" s="144"/>
      <c r="BP45" s="144"/>
      <c r="BQ45" s="144"/>
      <c r="BR45" s="144"/>
      <c r="BS45" s="144"/>
      <c r="BT45" s="144"/>
      <c r="BU45" s="144"/>
      <c r="BV45" s="144"/>
      <c r="BW45" s="144"/>
      <c r="BX45" s="144"/>
      <c r="BY45" s="144"/>
      <c r="BZ45" s="144"/>
      <c r="CA45" s="144"/>
      <c r="CB45" s="144"/>
      <c r="CC45" s="144"/>
      <c r="CD45" s="144"/>
      <c r="CE45" s="144"/>
      <c r="CF45" s="144"/>
      <c r="CG45" s="144"/>
      <c r="CH45" s="144"/>
      <c r="CI45" s="144"/>
      <c r="CJ45" s="144"/>
      <c r="CK45" s="144"/>
      <c r="CL45" s="144"/>
      <c r="CM45" s="144"/>
      <c r="CN45" s="144"/>
      <c r="CO45" s="144"/>
      <c r="CP45" s="144"/>
      <c r="CQ45" s="144"/>
      <c r="CR45" s="144"/>
      <c r="CS45" s="144"/>
      <c r="CT45" s="144"/>
      <c r="CU45" s="144"/>
      <c r="CV45" s="144"/>
      <c r="CW45" s="144"/>
      <c r="CX45" s="144"/>
      <c r="CY45" s="144"/>
      <c r="CZ45" s="144"/>
      <c r="DA45" s="144"/>
      <c r="DB45" s="144"/>
      <c r="DC45" s="144"/>
      <c r="DD45" s="144"/>
      <c r="DE45" s="144"/>
      <c r="DF45" s="144"/>
      <c r="DG45" s="144"/>
      <c r="DH45" s="144"/>
      <c r="DI45" s="144"/>
      <c r="DJ45" s="144"/>
      <c r="DK45" s="144"/>
      <c r="DL45" s="144"/>
      <c r="DM45" s="144"/>
      <c r="DN45" s="144"/>
      <c r="DO45" s="144"/>
      <c r="DP45" s="144"/>
      <c r="DQ45" s="144"/>
      <c r="DR45" s="144"/>
      <c r="DS45" s="144"/>
      <c r="DT45" s="144"/>
      <c r="DU45" s="144"/>
      <c r="DV45" s="144"/>
      <c r="DW45" s="144"/>
      <c r="DX45" s="144"/>
      <c r="DY45" s="144"/>
      <c r="DZ45" s="144"/>
      <c r="EA45" s="144"/>
      <c r="EB45" s="144"/>
      <c r="EC45" s="144"/>
      <c r="ED45" s="144"/>
      <c r="EE45" s="144"/>
      <c r="EF45" s="144"/>
      <c r="EG45" s="144"/>
      <c r="EH45" s="144"/>
      <c r="EI45" s="144"/>
      <c r="EJ45" s="144"/>
      <c r="EK45" s="144"/>
      <c r="EL45" s="144"/>
      <c r="EM45" s="144"/>
      <c r="EN45" s="144"/>
      <c r="EO45" s="144"/>
      <c r="EP45" s="144"/>
      <c r="EQ45" s="144"/>
      <c r="ER45" s="144"/>
      <c r="ES45" s="144"/>
      <c r="ET45" s="144"/>
      <c r="EU45" s="144"/>
      <c r="EV45" s="144"/>
      <c r="EW45" s="144"/>
      <c r="EX45" s="144"/>
      <c r="EY45" s="144"/>
      <c r="EZ45" s="144"/>
    </row>
    <row r="46" spans="2:156" ht="27" customHeight="1">
      <c r="B46" s="441" t="s">
        <v>1033</v>
      </c>
      <c r="C46" s="104" t="s">
        <v>1034</v>
      </c>
      <c r="D46" s="125"/>
      <c r="E46" s="125"/>
      <c r="F46" s="125"/>
      <c r="G46" s="125"/>
      <c r="H46" s="125"/>
      <c r="I46" s="125"/>
      <c r="J46" s="125"/>
      <c r="K46" s="125"/>
      <c r="L46" s="125"/>
      <c r="M46" s="125"/>
      <c r="N46" s="125"/>
      <c r="O46" s="125"/>
      <c r="P46" s="125"/>
      <c r="Q46" s="125"/>
      <c r="R46" s="125"/>
      <c r="S46" s="125"/>
      <c r="T46" s="125"/>
      <c r="U46" s="125"/>
      <c r="V46" s="125"/>
      <c r="W46" s="125"/>
      <c r="X46" s="125"/>
      <c r="Y46" s="125"/>
      <c r="Z46" s="125"/>
      <c r="AA46" s="125"/>
      <c r="AB46" s="125"/>
      <c r="AC46" s="125"/>
      <c r="AD46" s="125"/>
      <c r="AE46" s="126">
        <f>SUM(D46:AD46)</f>
        <v>0</v>
      </c>
      <c r="AF46" s="125"/>
      <c r="AG46" s="125"/>
      <c r="AH46" s="125"/>
      <c r="AI46" s="125"/>
      <c r="AJ46" s="125"/>
      <c r="AK46" s="125"/>
      <c r="AL46" s="125"/>
      <c r="AM46" s="125"/>
      <c r="AN46" s="125"/>
      <c r="AO46" s="125"/>
      <c r="AP46" s="125"/>
      <c r="AQ46" s="126">
        <f>SUM(AF46:AP46)</f>
        <v>0</v>
      </c>
      <c r="AR46" s="125"/>
      <c r="AS46" s="125"/>
      <c r="AT46" s="125"/>
      <c r="AU46" s="125"/>
      <c r="AV46" s="125"/>
      <c r="AW46" s="125"/>
      <c r="AX46" s="125"/>
      <c r="AY46" s="125"/>
      <c r="AZ46" s="125"/>
      <c r="BA46" s="125"/>
      <c r="BB46" s="125"/>
      <c r="BC46" s="126">
        <f>SUM(AR46:BB46)</f>
        <v>0</v>
      </c>
      <c r="BD46" s="141"/>
      <c r="BE46" s="141"/>
      <c r="BF46" s="141"/>
      <c r="BG46" s="141"/>
      <c r="BH46" s="141"/>
      <c r="BI46" s="141"/>
      <c r="BJ46" s="141"/>
      <c r="BK46" s="141"/>
      <c r="BL46" s="141"/>
      <c r="BM46" s="141"/>
      <c r="BN46" s="141"/>
      <c r="BO46" s="141"/>
      <c r="BP46" s="141"/>
      <c r="BQ46" s="141"/>
      <c r="BR46" s="141"/>
      <c r="BS46" s="141"/>
      <c r="BT46" s="141"/>
      <c r="BU46" s="141"/>
      <c r="BV46" s="141"/>
      <c r="BW46" s="141"/>
      <c r="BX46" s="141"/>
      <c r="BY46" s="141"/>
      <c r="BZ46" s="141"/>
      <c r="CA46" s="141"/>
      <c r="CB46" s="125"/>
      <c r="CC46" s="125"/>
      <c r="CD46" s="125"/>
      <c r="CE46" s="125"/>
      <c r="CF46" s="125"/>
      <c r="CG46" s="125"/>
      <c r="CH46" s="125"/>
      <c r="CI46" s="125"/>
      <c r="CJ46" s="125"/>
      <c r="CK46" s="125"/>
      <c r="CL46" s="125"/>
      <c r="CM46" s="125"/>
      <c r="CN46" s="125"/>
      <c r="CO46" s="125"/>
      <c r="CP46" s="125"/>
      <c r="CQ46" s="125"/>
      <c r="CR46" s="125"/>
      <c r="CS46" s="125"/>
      <c r="CT46" s="125"/>
      <c r="CU46" s="125"/>
      <c r="CV46" s="125"/>
      <c r="CW46" s="125"/>
      <c r="CX46" s="125"/>
      <c r="CY46" s="125"/>
      <c r="CZ46" s="125"/>
      <c r="DA46" s="125"/>
      <c r="DB46" s="125"/>
      <c r="DC46" s="126">
        <f>SUM(CB46:DB46)</f>
        <v>0</v>
      </c>
      <c r="DD46" s="125"/>
      <c r="DE46" s="125"/>
      <c r="DF46" s="125"/>
      <c r="DG46" s="125"/>
      <c r="DH46" s="125"/>
      <c r="DI46" s="125"/>
      <c r="DJ46" s="125"/>
      <c r="DK46" s="125"/>
      <c r="DL46" s="125"/>
      <c r="DM46" s="125"/>
      <c r="DN46" s="125"/>
      <c r="DO46" s="126">
        <f>SUM(DD46:DN46)</f>
        <v>0</v>
      </c>
      <c r="DP46" s="125"/>
      <c r="DQ46" s="125"/>
      <c r="DR46" s="125"/>
      <c r="DS46" s="125"/>
      <c r="DT46" s="125"/>
      <c r="DU46" s="125"/>
      <c r="DV46" s="125"/>
      <c r="DW46" s="125"/>
      <c r="DX46" s="125"/>
      <c r="DY46" s="125"/>
      <c r="DZ46" s="125"/>
      <c r="EA46" s="126">
        <f>SUM(DP46:DZ46)</f>
        <v>0</v>
      </c>
      <c r="EB46" s="141"/>
      <c r="EC46" s="141"/>
      <c r="ED46" s="141"/>
      <c r="EE46" s="141"/>
      <c r="EF46" s="141"/>
      <c r="EG46" s="141"/>
      <c r="EH46" s="141"/>
      <c r="EI46" s="141"/>
      <c r="EJ46" s="141"/>
      <c r="EK46" s="141"/>
      <c r="EL46" s="141"/>
      <c r="EM46" s="141"/>
      <c r="EN46" s="141"/>
      <c r="EO46" s="141"/>
      <c r="EP46" s="141"/>
      <c r="EQ46" s="141"/>
      <c r="ER46" s="141"/>
      <c r="ES46" s="141"/>
      <c r="ET46" s="141"/>
      <c r="EU46" s="141"/>
      <c r="EV46" s="141"/>
      <c r="EW46" s="141"/>
      <c r="EX46" s="141"/>
      <c r="EY46" s="141"/>
      <c r="EZ46" s="126">
        <f>SUM(AE46,AQ46,BC46,BO46,CA46,DC46,DO46,EA46,EM46,EY46)</f>
        <v>0</v>
      </c>
    </row>
    <row r="47" spans="2:156" ht="27" customHeight="1">
      <c r="B47" s="440" t="s">
        <v>1035</v>
      </c>
      <c r="C47" s="104" t="s">
        <v>1036</v>
      </c>
      <c r="D47" s="142">
        <f t="shared" ref="D47:AD47" si="25">D44+D45+D46</f>
        <v>0</v>
      </c>
      <c r="E47" s="142">
        <f t="shared" si="25"/>
        <v>0</v>
      </c>
      <c r="F47" s="142">
        <f t="shared" si="25"/>
        <v>0</v>
      </c>
      <c r="G47" s="142">
        <f t="shared" si="25"/>
        <v>0</v>
      </c>
      <c r="H47" s="142">
        <f t="shared" si="25"/>
        <v>0</v>
      </c>
      <c r="I47" s="142">
        <f t="shared" si="25"/>
        <v>0</v>
      </c>
      <c r="J47" s="142">
        <f t="shared" si="25"/>
        <v>0</v>
      </c>
      <c r="K47" s="142">
        <f t="shared" si="25"/>
        <v>0</v>
      </c>
      <c r="L47" s="142">
        <f t="shared" si="25"/>
        <v>0</v>
      </c>
      <c r="M47" s="142">
        <f t="shared" si="25"/>
        <v>0</v>
      </c>
      <c r="N47" s="142">
        <f t="shared" si="25"/>
        <v>0</v>
      </c>
      <c r="O47" s="142">
        <f t="shared" si="25"/>
        <v>0</v>
      </c>
      <c r="P47" s="142">
        <f t="shared" si="25"/>
        <v>0</v>
      </c>
      <c r="Q47" s="142">
        <f t="shared" si="25"/>
        <v>0</v>
      </c>
      <c r="R47" s="142">
        <f t="shared" si="25"/>
        <v>0</v>
      </c>
      <c r="S47" s="142">
        <f t="shared" si="25"/>
        <v>0</v>
      </c>
      <c r="T47" s="142">
        <f t="shared" si="25"/>
        <v>0</v>
      </c>
      <c r="U47" s="142">
        <f t="shared" si="25"/>
        <v>0</v>
      </c>
      <c r="V47" s="142">
        <f t="shared" si="25"/>
        <v>0</v>
      </c>
      <c r="W47" s="142">
        <f t="shared" si="25"/>
        <v>0</v>
      </c>
      <c r="X47" s="142">
        <f t="shared" si="25"/>
        <v>0</v>
      </c>
      <c r="Y47" s="142">
        <f t="shared" si="25"/>
        <v>0</v>
      </c>
      <c r="Z47" s="142">
        <f t="shared" si="25"/>
        <v>0</v>
      </c>
      <c r="AA47" s="142">
        <f t="shared" si="25"/>
        <v>0</v>
      </c>
      <c r="AB47" s="142">
        <f t="shared" si="25"/>
        <v>0</v>
      </c>
      <c r="AC47" s="142">
        <f t="shared" si="25"/>
        <v>0</v>
      </c>
      <c r="AD47" s="142">
        <f t="shared" si="25"/>
        <v>0</v>
      </c>
      <c r="AE47" s="142">
        <f>SUM(D47:AD47)</f>
        <v>0</v>
      </c>
      <c r="AF47" s="142">
        <f t="shared" ref="AF47:AP47" si="26">AF44+AF45+AF46</f>
        <v>0</v>
      </c>
      <c r="AG47" s="142">
        <f t="shared" si="26"/>
        <v>0</v>
      </c>
      <c r="AH47" s="142">
        <f t="shared" si="26"/>
        <v>0</v>
      </c>
      <c r="AI47" s="142">
        <f t="shared" si="26"/>
        <v>0</v>
      </c>
      <c r="AJ47" s="142">
        <f t="shared" si="26"/>
        <v>0</v>
      </c>
      <c r="AK47" s="142">
        <f t="shared" si="26"/>
        <v>0</v>
      </c>
      <c r="AL47" s="142">
        <f t="shared" si="26"/>
        <v>0</v>
      </c>
      <c r="AM47" s="142">
        <f t="shared" si="26"/>
        <v>0</v>
      </c>
      <c r="AN47" s="142">
        <f t="shared" si="26"/>
        <v>0</v>
      </c>
      <c r="AO47" s="142">
        <f t="shared" si="26"/>
        <v>0</v>
      </c>
      <c r="AP47" s="142">
        <f t="shared" si="26"/>
        <v>0</v>
      </c>
      <c r="AQ47" s="142">
        <f>SUM(AF47:AP47)</f>
        <v>0</v>
      </c>
      <c r="AR47" s="142">
        <f t="shared" ref="AR47:BB47" si="27">AR44+AR45+AR46</f>
        <v>0</v>
      </c>
      <c r="AS47" s="142">
        <f t="shared" si="27"/>
        <v>0</v>
      </c>
      <c r="AT47" s="142">
        <f t="shared" si="27"/>
        <v>0</v>
      </c>
      <c r="AU47" s="142">
        <f t="shared" si="27"/>
        <v>0</v>
      </c>
      <c r="AV47" s="142">
        <f t="shared" si="27"/>
        <v>0</v>
      </c>
      <c r="AW47" s="142">
        <f t="shared" si="27"/>
        <v>0</v>
      </c>
      <c r="AX47" s="142">
        <f t="shared" si="27"/>
        <v>0</v>
      </c>
      <c r="AY47" s="142">
        <f t="shared" si="27"/>
        <v>0</v>
      </c>
      <c r="AZ47" s="142">
        <f t="shared" si="27"/>
        <v>0</v>
      </c>
      <c r="BA47" s="142">
        <f t="shared" si="27"/>
        <v>0</v>
      </c>
      <c r="BB47" s="142">
        <f t="shared" si="27"/>
        <v>0</v>
      </c>
      <c r="BC47" s="142">
        <f>SUM(AR47:BB47)</f>
        <v>0</v>
      </c>
      <c r="BD47" s="143"/>
      <c r="BE47" s="143"/>
      <c r="BF47" s="143"/>
      <c r="BG47" s="143"/>
      <c r="BH47" s="143"/>
      <c r="BI47" s="143"/>
      <c r="BJ47" s="143"/>
      <c r="BK47" s="143"/>
      <c r="BL47" s="143"/>
      <c r="BM47" s="143"/>
      <c r="BN47" s="143"/>
      <c r="BO47" s="143"/>
      <c r="BP47" s="143"/>
      <c r="BQ47" s="143"/>
      <c r="BR47" s="143"/>
      <c r="BS47" s="143"/>
      <c r="BT47" s="143"/>
      <c r="BU47" s="143"/>
      <c r="BV47" s="143"/>
      <c r="BW47" s="143"/>
      <c r="BX47" s="143"/>
      <c r="BY47" s="143"/>
      <c r="BZ47" s="143"/>
      <c r="CA47" s="143"/>
      <c r="CB47" s="142">
        <f t="shared" ref="CB47:DB47" si="28">CB44+CB45+CB46</f>
        <v>0</v>
      </c>
      <c r="CC47" s="142">
        <f t="shared" si="28"/>
        <v>0</v>
      </c>
      <c r="CD47" s="142">
        <f t="shared" si="28"/>
        <v>0</v>
      </c>
      <c r="CE47" s="142">
        <f t="shared" si="28"/>
        <v>0</v>
      </c>
      <c r="CF47" s="142">
        <f t="shared" si="28"/>
        <v>0</v>
      </c>
      <c r="CG47" s="142">
        <f t="shared" si="28"/>
        <v>0</v>
      </c>
      <c r="CH47" s="142">
        <f t="shared" si="28"/>
        <v>0</v>
      </c>
      <c r="CI47" s="142">
        <f t="shared" si="28"/>
        <v>0</v>
      </c>
      <c r="CJ47" s="142">
        <f t="shared" si="28"/>
        <v>0</v>
      </c>
      <c r="CK47" s="142">
        <f t="shared" si="28"/>
        <v>0</v>
      </c>
      <c r="CL47" s="142">
        <f t="shared" si="28"/>
        <v>0</v>
      </c>
      <c r="CM47" s="142">
        <f t="shared" si="28"/>
        <v>0</v>
      </c>
      <c r="CN47" s="142">
        <f t="shared" si="28"/>
        <v>0</v>
      </c>
      <c r="CO47" s="142">
        <f t="shared" si="28"/>
        <v>0</v>
      </c>
      <c r="CP47" s="142">
        <f t="shared" si="28"/>
        <v>0</v>
      </c>
      <c r="CQ47" s="142">
        <f t="shared" si="28"/>
        <v>0</v>
      </c>
      <c r="CR47" s="142">
        <f t="shared" si="28"/>
        <v>0</v>
      </c>
      <c r="CS47" s="142">
        <f t="shared" si="28"/>
        <v>0</v>
      </c>
      <c r="CT47" s="142">
        <f t="shared" si="28"/>
        <v>0</v>
      </c>
      <c r="CU47" s="142">
        <f t="shared" si="28"/>
        <v>0</v>
      </c>
      <c r="CV47" s="142">
        <f t="shared" si="28"/>
        <v>0</v>
      </c>
      <c r="CW47" s="142">
        <f t="shared" si="28"/>
        <v>0</v>
      </c>
      <c r="CX47" s="142">
        <f t="shared" si="28"/>
        <v>0</v>
      </c>
      <c r="CY47" s="142">
        <f t="shared" si="28"/>
        <v>0</v>
      </c>
      <c r="CZ47" s="142">
        <f t="shared" si="28"/>
        <v>0</v>
      </c>
      <c r="DA47" s="142">
        <f t="shared" si="28"/>
        <v>0</v>
      </c>
      <c r="DB47" s="142">
        <f t="shared" si="28"/>
        <v>0</v>
      </c>
      <c r="DC47" s="142">
        <f>SUM(CB47:DB47)</f>
        <v>0</v>
      </c>
      <c r="DD47" s="142">
        <f t="shared" ref="DD47:DN47" si="29">DD44+DD45+DD46</f>
        <v>0</v>
      </c>
      <c r="DE47" s="142">
        <f t="shared" si="29"/>
        <v>0</v>
      </c>
      <c r="DF47" s="142">
        <f t="shared" si="29"/>
        <v>0</v>
      </c>
      <c r="DG47" s="142">
        <f t="shared" si="29"/>
        <v>0</v>
      </c>
      <c r="DH47" s="142">
        <f t="shared" si="29"/>
        <v>0</v>
      </c>
      <c r="DI47" s="142">
        <f t="shared" si="29"/>
        <v>0</v>
      </c>
      <c r="DJ47" s="142">
        <f t="shared" si="29"/>
        <v>0</v>
      </c>
      <c r="DK47" s="142">
        <f t="shared" si="29"/>
        <v>0</v>
      </c>
      <c r="DL47" s="142">
        <f t="shared" si="29"/>
        <v>0</v>
      </c>
      <c r="DM47" s="142">
        <f t="shared" si="29"/>
        <v>0</v>
      </c>
      <c r="DN47" s="142">
        <f t="shared" si="29"/>
        <v>0</v>
      </c>
      <c r="DO47" s="142">
        <f>SUM(DD47:DN47)</f>
        <v>0</v>
      </c>
      <c r="DP47" s="142">
        <f t="shared" ref="DP47:DZ47" si="30">DP44+DP45+DP46</f>
        <v>0</v>
      </c>
      <c r="DQ47" s="142">
        <f t="shared" si="30"/>
        <v>0</v>
      </c>
      <c r="DR47" s="142">
        <f t="shared" si="30"/>
        <v>0</v>
      </c>
      <c r="DS47" s="142">
        <f t="shared" si="30"/>
        <v>0</v>
      </c>
      <c r="DT47" s="142">
        <f t="shared" si="30"/>
        <v>0</v>
      </c>
      <c r="DU47" s="142">
        <f t="shared" si="30"/>
        <v>0</v>
      </c>
      <c r="DV47" s="142">
        <f t="shared" si="30"/>
        <v>0</v>
      </c>
      <c r="DW47" s="142">
        <f t="shared" si="30"/>
        <v>0</v>
      </c>
      <c r="DX47" s="142">
        <f t="shared" si="30"/>
        <v>0</v>
      </c>
      <c r="DY47" s="142">
        <f t="shared" si="30"/>
        <v>0</v>
      </c>
      <c r="DZ47" s="142">
        <f t="shared" si="30"/>
        <v>0</v>
      </c>
      <c r="EA47" s="142">
        <f>SUM(DP47:DZ47)</f>
        <v>0</v>
      </c>
      <c r="EB47" s="143"/>
      <c r="EC47" s="143"/>
      <c r="ED47" s="143"/>
      <c r="EE47" s="143"/>
      <c r="EF47" s="143"/>
      <c r="EG47" s="143"/>
      <c r="EH47" s="143"/>
      <c r="EI47" s="143"/>
      <c r="EJ47" s="143"/>
      <c r="EK47" s="143"/>
      <c r="EL47" s="143"/>
      <c r="EM47" s="143"/>
      <c r="EN47" s="143"/>
      <c r="EO47" s="143"/>
      <c r="EP47" s="143"/>
      <c r="EQ47" s="143"/>
      <c r="ER47" s="143"/>
      <c r="ES47" s="143"/>
      <c r="ET47" s="143"/>
      <c r="EU47" s="143"/>
      <c r="EV47" s="143"/>
      <c r="EW47" s="143"/>
      <c r="EX47" s="143"/>
      <c r="EY47" s="143"/>
      <c r="EZ47" s="142">
        <f>SUM(AE47,AQ47,BC47,BO47,CA47,DC47,DO47,EA47,EM47,EY47)</f>
        <v>0</v>
      </c>
    </row>
    <row r="48" spans="2:156" ht="27" customHeight="1">
      <c r="B48" s="440" t="s">
        <v>1037</v>
      </c>
      <c r="C48" s="104" t="s">
        <v>1038</v>
      </c>
      <c r="D48" s="125"/>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6">
        <f>SUM(D48:AD48)</f>
        <v>0</v>
      </c>
      <c r="AF48" s="125"/>
      <c r="AG48" s="125"/>
      <c r="AH48" s="125"/>
      <c r="AI48" s="125"/>
      <c r="AJ48" s="125"/>
      <c r="AK48" s="125"/>
      <c r="AL48" s="125"/>
      <c r="AM48" s="125"/>
      <c r="AN48" s="125"/>
      <c r="AO48" s="125"/>
      <c r="AP48" s="125"/>
      <c r="AQ48" s="126">
        <f>SUM(AF48:AP48)</f>
        <v>0</v>
      </c>
      <c r="AR48" s="125"/>
      <c r="AS48" s="125"/>
      <c r="AT48" s="125"/>
      <c r="AU48" s="125"/>
      <c r="AV48" s="125"/>
      <c r="AW48" s="125"/>
      <c r="AX48" s="125"/>
      <c r="AY48" s="125"/>
      <c r="AZ48" s="125"/>
      <c r="BA48" s="125"/>
      <c r="BB48" s="125"/>
      <c r="BC48" s="126">
        <f>SUM(AR48:BB48)</f>
        <v>0</v>
      </c>
      <c r="BD48" s="145"/>
      <c r="BE48" s="145"/>
      <c r="BF48" s="145"/>
      <c r="BG48" s="145"/>
      <c r="BH48" s="145"/>
      <c r="BI48" s="145"/>
      <c r="BJ48" s="145"/>
      <c r="BK48" s="145"/>
      <c r="BL48" s="145"/>
      <c r="BM48" s="145"/>
      <c r="BN48" s="145"/>
      <c r="BO48" s="145"/>
      <c r="BP48" s="145"/>
      <c r="BQ48" s="145"/>
      <c r="BR48" s="145"/>
      <c r="BS48" s="145"/>
      <c r="BT48" s="145"/>
      <c r="BU48" s="145"/>
      <c r="BV48" s="145"/>
      <c r="BW48" s="145"/>
      <c r="BX48" s="145"/>
      <c r="BY48" s="145"/>
      <c r="BZ48" s="145"/>
      <c r="CA48" s="145"/>
      <c r="CB48" s="125"/>
      <c r="CC48" s="125"/>
      <c r="CD48" s="125"/>
      <c r="CE48" s="125"/>
      <c r="CF48" s="125"/>
      <c r="CG48" s="125"/>
      <c r="CH48" s="125"/>
      <c r="CI48" s="125"/>
      <c r="CJ48" s="125"/>
      <c r="CK48" s="125"/>
      <c r="CL48" s="125"/>
      <c r="CM48" s="125"/>
      <c r="CN48" s="125"/>
      <c r="CO48" s="125"/>
      <c r="CP48" s="125"/>
      <c r="CQ48" s="125"/>
      <c r="CR48" s="125"/>
      <c r="CS48" s="125"/>
      <c r="CT48" s="125"/>
      <c r="CU48" s="125"/>
      <c r="CV48" s="125"/>
      <c r="CW48" s="125"/>
      <c r="CX48" s="125"/>
      <c r="CY48" s="125"/>
      <c r="CZ48" s="125"/>
      <c r="DA48" s="125"/>
      <c r="DB48" s="125"/>
      <c r="DC48" s="126">
        <f>SUM(CB48:DB48)</f>
        <v>0</v>
      </c>
      <c r="DD48" s="125"/>
      <c r="DE48" s="125"/>
      <c r="DF48" s="125"/>
      <c r="DG48" s="125"/>
      <c r="DH48" s="125"/>
      <c r="DI48" s="125"/>
      <c r="DJ48" s="125"/>
      <c r="DK48" s="125"/>
      <c r="DL48" s="125"/>
      <c r="DM48" s="125"/>
      <c r="DN48" s="125"/>
      <c r="DO48" s="126">
        <f>SUM(DD48:DN48)</f>
        <v>0</v>
      </c>
      <c r="DP48" s="125"/>
      <c r="DQ48" s="125"/>
      <c r="DR48" s="125"/>
      <c r="DS48" s="125"/>
      <c r="DT48" s="125"/>
      <c r="DU48" s="125"/>
      <c r="DV48" s="125"/>
      <c r="DW48" s="125"/>
      <c r="DX48" s="125"/>
      <c r="DY48" s="125"/>
      <c r="DZ48" s="125"/>
      <c r="EA48" s="126">
        <f>SUM(DP48:DZ48)</f>
        <v>0</v>
      </c>
      <c r="EB48" s="145"/>
      <c r="EC48" s="145"/>
      <c r="ED48" s="145"/>
      <c r="EE48" s="145"/>
      <c r="EF48" s="145"/>
      <c r="EG48" s="145"/>
      <c r="EH48" s="145"/>
      <c r="EI48" s="145"/>
      <c r="EJ48" s="145"/>
      <c r="EK48" s="145"/>
      <c r="EL48" s="145"/>
      <c r="EM48" s="145"/>
      <c r="EN48" s="145"/>
      <c r="EO48" s="145"/>
      <c r="EP48" s="145"/>
      <c r="EQ48" s="145"/>
      <c r="ER48" s="145"/>
      <c r="ES48" s="145"/>
      <c r="ET48" s="145"/>
      <c r="EU48" s="145"/>
      <c r="EV48" s="145"/>
      <c r="EW48" s="145"/>
      <c r="EX48" s="145"/>
      <c r="EY48" s="145"/>
      <c r="EZ48" s="126">
        <f>SUM(AE48,AQ48,BC48,BO48,CA48,DC48,DO48,EA48,EM48,EY48)</f>
        <v>0</v>
      </c>
    </row>
    <row r="49" spans="2:157" ht="27" customHeight="1">
      <c r="B49" s="448" t="s">
        <v>825</v>
      </c>
      <c r="C49" s="104" t="s">
        <v>1039</v>
      </c>
      <c r="D49" s="146">
        <f t="shared" ref="D49:AD49" si="31">D43+D47+D48</f>
        <v>0</v>
      </c>
      <c r="E49" s="146">
        <f t="shared" si="31"/>
        <v>0</v>
      </c>
      <c r="F49" s="146">
        <f t="shared" si="31"/>
        <v>0</v>
      </c>
      <c r="G49" s="146">
        <f t="shared" si="31"/>
        <v>0</v>
      </c>
      <c r="H49" s="146">
        <f t="shared" si="31"/>
        <v>0</v>
      </c>
      <c r="I49" s="146">
        <f t="shared" si="31"/>
        <v>0</v>
      </c>
      <c r="J49" s="146">
        <f t="shared" si="31"/>
        <v>0</v>
      </c>
      <c r="K49" s="146">
        <f t="shared" si="31"/>
        <v>0</v>
      </c>
      <c r="L49" s="146">
        <f t="shared" si="31"/>
        <v>0</v>
      </c>
      <c r="M49" s="146">
        <f t="shared" si="31"/>
        <v>0</v>
      </c>
      <c r="N49" s="146">
        <f t="shared" si="31"/>
        <v>0</v>
      </c>
      <c r="O49" s="146">
        <f t="shared" si="31"/>
        <v>0</v>
      </c>
      <c r="P49" s="146">
        <f t="shared" si="31"/>
        <v>0</v>
      </c>
      <c r="Q49" s="146">
        <f t="shared" si="31"/>
        <v>0</v>
      </c>
      <c r="R49" s="146">
        <f t="shared" si="31"/>
        <v>0</v>
      </c>
      <c r="S49" s="146">
        <f t="shared" si="31"/>
        <v>0</v>
      </c>
      <c r="T49" s="146">
        <f t="shared" si="31"/>
        <v>0</v>
      </c>
      <c r="U49" s="146">
        <f t="shared" si="31"/>
        <v>0</v>
      </c>
      <c r="V49" s="146">
        <f t="shared" si="31"/>
        <v>0</v>
      </c>
      <c r="W49" s="146">
        <f t="shared" si="31"/>
        <v>0</v>
      </c>
      <c r="X49" s="146">
        <f t="shared" si="31"/>
        <v>0</v>
      </c>
      <c r="Y49" s="146">
        <f t="shared" si="31"/>
        <v>0</v>
      </c>
      <c r="Z49" s="146">
        <f t="shared" si="31"/>
        <v>0</v>
      </c>
      <c r="AA49" s="146">
        <f t="shared" si="31"/>
        <v>0</v>
      </c>
      <c r="AB49" s="146">
        <f t="shared" si="31"/>
        <v>0</v>
      </c>
      <c r="AC49" s="146">
        <f t="shared" si="31"/>
        <v>0</v>
      </c>
      <c r="AD49" s="146">
        <f t="shared" si="31"/>
        <v>0</v>
      </c>
      <c r="AE49" s="146">
        <f>SUM(D49:AD49)</f>
        <v>0</v>
      </c>
      <c r="AF49" s="146">
        <f t="shared" ref="AF49:AP49" si="32">AF43+AF47+AF48</f>
        <v>0</v>
      </c>
      <c r="AG49" s="146">
        <f t="shared" si="32"/>
        <v>0</v>
      </c>
      <c r="AH49" s="146">
        <f t="shared" si="32"/>
        <v>0</v>
      </c>
      <c r="AI49" s="146">
        <f t="shared" si="32"/>
        <v>0</v>
      </c>
      <c r="AJ49" s="146">
        <f t="shared" si="32"/>
        <v>0</v>
      </c>
      <c r="AK49" s="146">
        <f t="shared" si="32"/>
        <v>0</v>
      </c>
      <c r="AL49" s="146">
        <f t="shared" si="32"/>
        <v>0</v>
      </c>
      <c r="AM49" s="146">
        <f t="shared" si="32"/>
        <v>0</v>
      </c>
      <c r="AN49" s="146">
        <f t="shared" si="32"/>
        <v>0</v>
      </c>
      <c r="AO49" s="146">
        <f t="shared" si="32"/>
        <v>0</v>
      </c>
      <c r="AP49" s="146">
        <f t="shared" si="32"/>
        <v>0</v>
      </c>
      <c r="AQ49" s="146">
        <f>SUM(AF49:AP49)</f>
        <v>0</v>
      </c>
      <c r="AR49" s="146">
        <f t="shared" ref="AR49:BB49" si="33">AR43+AR47+AR48</f>
        <v>0</v>
      </c>
      <c r="AS49" s="146">
        <f t="shared" si="33"/>
        <v>0</v>
      </c>
      <c r="AT49" s="146">
        <f t="shared" si="33"/>
        <v>0</v>
      </c>
      <c r="AU49" s="146">
        <f t="shared" si="33"/>
        <v>0</v>
      </c>
      <c r="AV49" s="146">
        <f t="shared" si="33"/>
        <v>0</v>
      </c>
      <c r="AW49" s="146">
        <f t="shared" si="33"/>
        <v>0</v>
      </c>
      <c r="AX49" s="146">
        <f t="shared" si="33"/>
        <v>0</v>
      </c>
      <c r="AY49" s="146">
        <f t="shared" si="33"/>
        <v>0</v>
      </c>
      <c r="AZ49" s="146">
        <f t="shared" si="33"/>
        <v>0</v>
      </c>
      <c r="BA49" s="146">
        <f t="shared" si="33"/>
        <v>0</v>
      </c>
      <c r="BB49" s="146">
        <f t="shared" si="33"/>
        <v>0</v>
      </c>
      <c r="BC49" s="146">
        <f>SUM(AR49:BB49)</f>
        <v>0</v>
      </c>
      <c r="BD49" s="147"/>
      <c r="BE49" s="147"/>
      <c r="BF49" s="147"/>
      <c r="BG49" s="147"/>
      <c r="BH49" s="147"/>
      <c r="BI49" s="147"/>
      <c r="BJ49" s="147"/>
      <c r="BK49" s="147"/>
      <c r="BL49" s="147"/>
      <c r="BM49" s="147"/>
      <c r="BN49" s="147"/>
      <c r="BO49" s="147"/>
      <c r="BP49" s="147"/>
      <c r="BQ49" s="147"/>
      <c r="BR49" s="147"/>
      <c r="BS49" s="147"/>
      <c r="BT49" s="147"/>
      <c r="BU49" s="147"/>
      <c r="BV49" s="147"/>
      <c r="BW49" s="147"/>
      <c r="BX49" s="147"/>
      <c r="BY49" s="147"/>
      <c r="BZ49" s="147"/>
      <c r="CA49" s="147"/>
      <c r="CB49" s="146">
        <f t="shared" ref="CB49:DB49" si="34">CB43+CB47+CB48</f>
        <v>0</v>
      </c>
      <c r="CC49" s="146">
        <f t="shared" si="34"/>
        <v>0</v>
      </c>
      <c r="CD49" s="146">
        <f t="shared" si="34"/>
        <v>0</v>
      </c>
      <c r="CE49" s="146">
        <f t="shared" si="34"/>
        <v>0</v>
      </c>
      <c r="CF49" s="146">
        <f t="shared" si="34"/>
        <v>0</v>
      </c>
      <c r="CG49" s="146">
        <f t="shared" si="34"/>
        <v>0</v>
      </c>
      <c r="CH49" s="146">
        <f t="shared" si="34"/>
        <v>0</v>
      </c>
      <c r="CI49" s="146">
        <f t="shared" si="34"/>
        <v>0</v>
      </c>
      <c r="CJ49" s="146">
        <f t="shared" si="34"/>
        <v>0</v>
      </c>
      <c r="CK49" s="146">
        <f t="shared" si="34"/>
        <v>0</v>
      </c>
      <c r="CL49" s="146">
        <f t="shared" si="34"/>
        <v>0</v>
      </c>
      <c r="CM49" s="146">
        <f t="shared" si="34"/>
        <v>0</v>
      </c>
      <c r="CN49" s="146">
        <f t="shared" si="34"/>
        <v>0</v>
      </c>
      <c r="CO49" s="146">
        <f t="shared" si="34"/>
        <v>0</v>
      </c>
      <c r="CP49" s="146">
        <f t="shared" si="34"/>
        <v>0</v>
      </c>
      <c r="CQ49" s="146">
        <f t="shared" si="34"/>
        <v>0</v>
      </c>
      <c r="CR49" s="146">
        <f t="shared" si="34"/>
        <v>0</v>
      </c>
      <c r="CS49" s="146">
        <f t="shared" si="34"/>
        <v>0</v>
      </c>
      <c r="CT49" s="146">
        <f t="shared" si="34"/>
        <v>0</v>
      </c>
      <c r="CU49" s="146">
        <f t="shared" si="34"/>
        <v>0</v>
      </c>
      <c r="CV49" s="146">
        <f t="shared" si="34"/>
        <v>0</v>
      </c>
      <c r="CW49" s="146">
        <f t="shared" si="34"/>
        <v>0</v>
      </c>
      <c r="CX49" s="146">
        <f t="shared" si="34"/>
        <v>0</v>
      </c>
      <c r="CY49" s="146">
        <f t="shared" si="34"/>
        <v>0</v>
      </c>
      <c r="CZ49" s="146">
        <f t="shared" si="34"/>
        <v>0</v>
      </c>
      <c r="DA49" s="146">
        <f t="shared" si="34"/>
        <v>0</v>
      </c>
      <c r="DB49" s="146">
        <f t="shared" si="34"/>
        <v>0</v>
      </c>
      <c r="DC49" s="146">
        <f>SUM(CB49:DB49)</f>
        <v>0</v>
      </c>
      <c r="DD49" s="146">
        <f t="shared" ref="DD49:DN49" si="35">DD43+DD47+DD48</f>
        <v>0</v>
      </c>
      <c r="DE49" s="146">
        <f t="shared" si="35"/>
        <v>0</v>
      </c>
      <c r="DF49" s="146">
        <f t="shared" si="35"/>
        <v>0</v>
      </c>
      <c r="DG49" s="146">
        <f t="shared" si="35"/>
        <v>0</v>
      </c>
      <c r="DH49" s="146">
        <f t="shared" si="35"/>
        <v>0</v>
      </c>
      <c r="DI49" s="146">
        <f t="shared" si="35"/>
        <v>0</v>
      </c>
      <c r="DJ49" s="146">
        <f t="shared" si="35"/>
        <v>0</v>
      </c>
      <c r="DK49" s="146">
        <f t="shared" si="35"/>
        <v>0</v>
      </c>
      <c r="DL49" s="146">
        <f t="shared" si="35"/>
        <v>0</v>
      </c>
      <c r="DM49" s="146">
        <f t="shared" si="35"/>
        <v>0</v>
      </c>
      <c r="DN49" s="146">
        <f t="shared" si="35"/>
        <v>0</v>
      </c>
      <c r="DO49" s="146">
        <f>SUM(DD49:DN49)</f>
        <v>0</v>
      </c>
      <c r="DP49" s="146">
        <f t="shared" ref="DP49:DZ49" si="36">DP43+DP47+DP48</f>
        <v>0</v>
      </c>
      <c r="DQ49" s="146">
        <f t="shared" si="36"/>
        <v>0</v>
      </c>
      <c r="DR49" s="146">
        <f t="shared" si="36"/>
        <v>0</v>
      </c>
      <c r="DS49" s="146">
        <f t="shared" si="36"/>
        <v>0</v>
      </c>
      <c r="DT49" s="146">
        <f t="shared" si="36"/>
        <v>0</v>
      </c>
      <c r="DU49" s="146">
        <f t="shared" si="36"/>
        <v>0</v>
      </c>
      <c r="DV49" s="146">
        <f t="shared" si="36"/>
        <v>0</v>
      </c>
      <c r="DW49" s="146">
        <f t="shared" si="36"/>
        <v>0</v>
      </c>
      <c r="DX49" s="146">
        <f t="shared" si="36"/>
        <v>0</v>
      </c>
      <c r="DY49" s="146">
        <f t="shared" si="36"/>
        <v>0</v>
      </c>
      <c r="DZ49" s="146">
        <f t="shared" si="36"/>
        <v>0</v>
      </c>
      <c r="EA49" s="146">
        <f>SUM(DP49:DZ49)</f>
        <v>0</v>
      </c>
      <c r="EB49" s="147"/>
      <c r="EC49" s="147"/>
      <c r="ED49" s="147"/>
      <c r="EE49" s="147"/>
      <c r="EF49" s="147"/>
      <c r="EG49" s="147"/>
      <c r="EH49" s="147"/>
      <c r="EI49" s="147"/>
      <c r="EJ49" s="147"/>
      <c r="EK49" s="147"/>
      <c r="EL49" s="147"/>
      <c r="EM49" s="147"/>
      <c r="EN49" s="147"/>
      <c r="EO49" s="147"/>
      <c r="EP49" s="147"/>
      <c r="EQ49" s="147"/>
      <c r="ER49" s="147"/>
      <c r="ES49" s="147"/>
      <c r="ET49" s="147"/>
      <c r="EU49" s="147"/>
      <c r="EV49" s="147"/>
      <c r="EW49" s="147"/>
      <c r="EX49" s="147"/>
      <c r="EY49" s="147"/>
      <c r="EZ49" s="146">
        <f>SUM(AE49,AQ49,BC49,BO49,CA49,DC49,DO49,EA49,EM49,EY49)</f>
        <v>0</v>
      </c>
    </row>
    <row r="50" spans="2:157" ht="27" customHeight="1">
      <c r="B50" s="441" t="s">
        <v>826</v>
      </c>
      <c r="C50" s="104" t="s">
        <v>1040</v>
      </c>
      <c r="D50" s="125"/>
      <c r="E50" s="125"/>
      <c r="F50" s="125"/>
      <c r="G50" s="125"/>
      <c r="H50" s="125"/>
      <c r="I50" s="125"/>
      <c r="J50" s="125"/>
      <c r="K50" s="125"/>
      <c r="L50" s="125"/>
      <c r="M50" s="125"/>
      <c r="N50" s="125"/>
      <c r="O50" s="125"/>
      <c r="P50" s="125"/>
      <c r="Q50" s="125"/>
      <c r="R50" s="125"/>
      <c r="S50" s="125"/>
      <c r="T50" s="125"/>
      <c r="U50" s="125"/>
      <c r="V50" s="125"/>
      <c r="W50" s="125"/>
      <c r="X50" s="125"/>
      <c r="Y50" s="125"/>
      <c r="Z50" s="125"/>
      <c r="AA50" s="125"/>
      <c r="AB50" s="125"/>
      <c r="AC50" s="125"/>
      <c r="AD50" s="125"/>
      <c r="AE50" s="126">
        <f>SUM(D50:AD50)</f>
        <v>0</v>
      </c>
      <c r="AF50" s="125"/>
      <c r="AG50" s="125"/>
      <c r="AH50" s="125"/>
      <c r="AI50" s="125"/>
      <c r="AJ50" s="125"/>
      <c r="AK50" s="125"/>
      <c r="AL50" s="125"/>
      <c r="AM50" s="125"/>
      <c r="AN50" s="125"/>
      <c r="AO50" s="125"/>
      <c r="AP50" s="125"/>
      <c r="AQ50" s="126">
        <f>SUM(AF50:AP50)</f>
        <v>0</v>
      </c>
      <c r="AR50" s="125"/>
      <c r="AS50" s="125"/>
      <c r="AT50" s="125"/>
      <c r="AU50" s="125"/>
      <c r="AV50" s="125"/>
      <c r="AW50" s="125"/>
      <c r="AX50" s="125"/>
      <c r="AY50" s="125"/>
      <c r="AZ50" s="125"/>
      <c r="BA50" s="125"/>
      <c r="BB50" s="125"/>
      <c r="BC50" s="126">
        <f>SUM(AR50:BB50)</f>
        <v>0</v>
      </c>
      <c r="BD50" s="141"/>
      <c r="BE50" s="141"/>
      <c r="BF50" s="141"/>
      <c r="BG50" s="141"/>
      <c r="BH50" s="141"/>
      <c r="BI50" s="141"/>
      <c r="BJ50" s="141"/>
      <c r="BK50" s="141"/>
      <c r="BL50" s="141"/>
      <c r="BM50" s="141"/>
      <c r="BN50" s="141"/>
      <c r="BO50" s="141"/>
      <c r="BP50" s="141"/>
      <c r="BQ50" s="141"/>
      <c r="BR50" s="141"/>
      <c r="BS50" s="141"/>
      <c r="BT50" s="141"/>
      <c r="BU50" s="141"/>
      <c r="BV50" s="141"/>
      <c r="BW50" s="141"/>
      <c r="BX50" s="141"/>
      <c r="BY50" s="141"/>
      <c r="BZ50" s="141"/>
      <c r="CA50" s="141"/>
      <c r="CB50" s="125"/>
      <c r="CC50" s="125"/>
      <c r="CD50" s="125"/>
      <c r="CE50" s="125"/>
      <c r="CF50" s="125"/>
      <c r="CG50" s="125"/>
      <c r="CH50" s="125"/>
      <c r="CI50" s="125"/>
      <c r="CJ50" s="125"/>
      <c r="CK50" s="125"/>
      <c r="CL50" s="125"/>
      <c r="CM50" s="125"/>
      <c r="CN50" s="125"/>
      <c r="CO50" s="125"/>
      <c r="CP50" s="125"/>
      <c r="CQ50" s="125"/>
      <c r="CR50" s="125"/>
      <c r="CS50" s="125"/>
      <c r="CT50" s="125"/>
      <c r="CU50" s="125"/>
      <c r="CV50" s="125"/>
      <c r="CW50" s="125"/>
      <c r="CX50" s="125"/>
      <c r="CY50" s="125"/>
      <c r="CZ50" s="125"/>
      <c r="DA50" s="125"/>
      <c r="DB50" s="125"/>
      <c r="DC50" s="126">
        <f>SUM(CB50:DB50)</f>
        <v>0</v>
      </c>
      <c r="DD50" s="125"/>
      <c r="DE50" s="125"/>
      <c r="DF50" s="125"/>
      <c r="DG50" s="125"/>
      <c r="DH50" s="125"/>
      <c r="DI50" s="125"/>
      <c r="DJ50" s="125"/>
      <c r="DK50" s="125"/>
      <c r="DL50" s="125"/>
      <c r="DM50" s="125"/>
      <c r="DN50" s="125"/>
      <c r="DO50" s="126">
        <f>SUM(DD50:DN50)</f>
        <v>0</v>
      </c>
      <c r="DP50" s="125"/>
      <c r="DQ50" s="125"/>
      <c r="DR50" s="125"/>
      <c r="DS50" s="125"/>
      <c r="DT50" s="125"/>
      <c r="DU50" s="125"/>
      <c r="DV50" s="125"/>
      <c r="DW50" s="125"/>
      <c r="DX50" s="125"/>
      <c r="DY50" s="125"/>
      <c r="DZ50" s="125"/>
      <c r="EA50" s="126">
        <f>SUM(DP50:DZ50)</f>
        <v>0</v>
      </c>
      <c r="EB50" s="141"/>
      <c r="EC50" s="141"/>
      <c r="ED50" s="141"/>
      <c r="EE50" s="141"/>
      <c r="EF50" s="141"/>
      <c r="EG50" s="141"/>
      <c r="EH50" s="141"/>
      <c r="EI50" s="141"/>
      <c r="EJ50" s="141"/>
      <c r="EK50" s="141"/>
      <c r="EL50" s="141"/>
      <c r="EM50" s="141"/>
      <c r="EN50" s="141"/>
      <c r="EO50" s="141"/>
      <c r="EP50" s="141"/>
      <c r="EQ50" s="141"/>
      <c r="ER50" s="141"/>
      <c r="ES50" s="141"/>
      <c r="ET50" s="141"/>
      <c r="EU50" s="141"/>
      <c r="EV50" s="141"/>
      <c r="EW50" s="141"/>
      <c r="EX50" s="141"/>
      <c r="EY50" s="141"/>
      <c r="EZ50" s="126">
        <f>SUM(AE50,AQ50,BC50,BO50,CA50,DC50,DO50,EA50,EM50,EY50)</f>
        <v>0</v>
      </c>
    </row>
    <row r="51" spans="2:157" ht="27" customHeight="1">
      <c r="B51" s="448" t="s">
        <v>827</v>
      </c>
      <c r="C51" s="104" t="s">
        <v>1041</v>
      </c>
      <c r="D51" s="146">
        <f t="shared" ref="D51:AI51" si="37">D49+D50</f>
        <v>0</v>
      </c>
      <c r="E51" s="146">
        <f t="shared" si="37"/>
        <v>0</v>
      </c>
      <c r="F51" s="146">
        <f t="shared" si="37"/>
        <v>0</v>
      </c>
      <c r="G51" s="146">
        <f t="shared" si="37"/>
        <v>0</v>
      </c>
      <c r="H51" s="146">
        <f t="shared" si="37"/>
        <v>0</v>
      </c>
      <c r="I51" s="146">
        <f t="shared" si="37"/>
        <v>0</v>
      </c>
      <c r="J51" s="146">
        <f t="shared" si="37"/>
        <v>0</v>
      </c>
      <c r="K51" s="146">
        <f t="shared" si="37"/>
        <v>0</v>
      </c>
      <c r="L51" s="146">
        <f t="shared" si="37"/>
        <v>0</v>
      </c>
      <c r="M51" s="146">
        <f t="shared" si="37"/>
        <v>0</v>
      </c>
      <c r="N51" s="146">
        <f t="shared" si="37"/>
        <v>0</v>
      </c>
      <c r="O51" s="146">
        <f t="shared" si="37"/>
        <v>0</v>
      </c>
      <c r="P51" s="146">
        <f t="shared" si="37"/>
        <v>0</v>
      </c>
      <c r="Q51" s="146">
        <f t="shared" si="37"/>
        <v>0</v>
      </c>
      <c r="R51" s="146">
        <f t="shared" si="37"/>
        <v>0</v>
      </c>
      <c r="S51" s="146">
        <f t="shared" si="37"/>
        <v>0</v>
      </c>
      <c r="T51" s="146">
        <f t="shared" si="37"/>
        <v>0</v>
      </c>
      <c r="U51" s="146">
        <f t="shared" si="37"/>
        <v>0</v>
      </c>
      <c r="V51" s="146">
        <f t="shared" si="37"/>
        <v>0</v>
      </c>
      <c r="W51" s="146">
        <f t="shared" si="37"/>
        <v>0</v>
      </c>
      <c r="X51" s="146">
        <f t="shared" si="37"/>
        <v>0</v>
      </c>
      <c r="Y51" s="146">
        <f t="shared" si="37"/>
        <v>0</v>
      </c>
      <c r="Z51" s="146">
        <f t="shared" si="37"/>
        <v>0</v>
      </c>
      <c r="AA51" s="146">
        <f t="shared" si="37"/>
        <v>0</v>
      </c>
      <c r="AB51" s="146">
        <f t="shared" si="37"/>
        <v>0</v>
      </c>
      <c r="AC51" s="146">
        <f t="shared" si="37"/>
        <v>0</v>
      </c>
      <c r="AD51" s="146">
        <f t="shared" si="37"/>
        <v>0</v>
      </c>
      <c r="AE51" s="146">
        <f t="shared" si="37"/>
        <v>0</v>
      </c>
      <c r="AF51" s="146">
        <f t="shared" si="37"/>
        <v>0</v>
      </c>
      <c r="AG51" s="146">
        <f t="shared" si="37"/>
        <v>0</v>
      </c>
      <c r="AH51" s="146">
        <f t="shared" si="37"/>
        <v>0</v>
      </c>
      <c r="AI51" s="146">
        <f t="shared" si="37"/>
        <v>0</v>
      </c>
      <c r="AJ51" s="146">
        <f t="shared" ref="AJ51:BC51" si="38">AJ49+AJ50</f>
        <v>0</v>
      </c>
      <c r="AK51" s="146">
        <f t="shared" si="38"/>
        <v>0</v>
      </c>
      <c r="AL51" s="146">
        <f t="shared" si="38"/>
        <v>0</v>
      </c>
      <c r="AM51" s="146">
        <f t="shared" si="38"/>
        <v>0</v>
      </c>
      <c r="AN51" s="146">
        <f t="shared" si="38"/>
        <v>0</v>
      </c>
      <c r="AO51" s="146">
        <f t="shared" si="38"/>
        <v>0</v>
      </c>
      <c r="AP51" s="146">
        <f t="shared" si="38"/>
        <v>0</v>
      </c>
      <c r="AQ51" s="146">
        <f t="shared" si="38"/>
        <v>0</v>
      </c>
      <c r="AR51" s="146">
        <f t="shared" si="38"/>
        <v>0</v>
      </c>
      <c r="AS51" s="146">
        <f t="shared" si="38"/>
        <v>0</v>
      </c>
      <c r="AT51" s="146">
        <f t="shared" si="38"/>
        <v>0</v>
      </c>
      <c r="AU51" s="146">
        <f t="shared" si="38"/>
        <v>0</v>
      </c>
      <c r="AV51" s="146">
        <f t="shared" si="38"/>
        <v>0</v>
      </c>
      <c r="AW51" s="146">
        <f t="shared" si="38"/>
        <v>0</v>
      </c>
      <c r="AX51" s="146">
        <f t="shared" si="38"/>
        <v>0</v>
      </c>
      <c r="AY51" s="146">
        <f t="shared" si="38"/>
        <v>0</v>
      </c>
      <c r="AZ51" s="146">
        <f t="shared" si="38"/>
        <v>0</v>
      </c>
      <c r="BA51" s="146">
        <f t="shared" si="38"/>
        <v>0</v>
      </c>
      <c r="BB51" s="146">
        <f t="shared" si="38"/>
        <v>0</v>
      </c>
      <c r="BC51" s="146">
        <f t="shared" si="38"/>
        <v>0</v>
      </c>
      <c r="BD51" s="147"/>
      <c r="BE51" s="147"/>
      <c r="BF51" s="147"/>
      <c r="BG51" s="147"/>
      <c r="BH51" s="147"/>
      <c r="BI51" s="147"/>
      <c r="BJ51" s="147"/>
      <c r="BK51" s="147"/>
      <c r="BL51" s="147"/>
      <c r="BM51" s="147"/>
      <c r="BN51" s="147"/>
      <c r="BO51" s="147"/>
      <c r="BP51" s="147"/>
      <c r="BQ51" s="147"/>
      <c r="BR51" s="147"/>
      <c r="BS51" s="147"/>
      <c r="BT51" s="147"/>
      <c r="BU51" s="147"/>
      <c r="BV51" s="147"/>
      <c r="BW51" s="147"/>
      <c r="BX51" s="147"/>
      <c r="BY51" s="147"/>
      <c r="BZ51" s="147"/>
      <c r="CA51" s="147"/>
      <c r="CB51" s="146">
        <f t="shared" ref="CB51:DG51" si="39">CB49+CB50</f>
        <v>0</v>
      </c>
      <c r="CC51" s="146">
        <f t="shared" si="39"/>
        <v>0</v>
      </c>
      <c r="CD51" s="146">
        <f t="shared" si="39"/>
        <v>0</v>
      </c>
      <c r="CE51" s="146">
        <f t="shared" si="39"/>
        <v>0</v>
      </c>
      <c r="CF51" s="146">
        <f t="shared" si="39"/>
        <v>0</v>
      </c>
      <c r="CG51" s="146">
        <f t="shared" si="39"/>
        <v>0</v>
      </c>
      <c r="CH51" s="146">
        <f t="shared" si="39"/>
        <v>0</v>
      </c>
      <c r="CI51" s="146">
        <f t="shared" si="39"/>
        <v>0</v>
      </c>
      <c r="CJ51" s="146">
        <f t="shared" si="39"/>
        <v>0</v>
      </c>
      <c r="CK51" s="146">
        <f t="shared" si="39"/>
        <v>0</v>
      </c>
      <c r="CL51" s="146">
        <f t="shared" si="39"/>
        <v>0</v>
      </c>
      <c r="CM51" s="146">
        <f t="shared" si="39"/>
        <v>0</v>
      </c>
      <c r="CN51" s="146">
        <f t="shared" si="39"/>
        <v>0</v>
      </c>
      <c r="CO51" s="146">
        <f t="shared" si="39"/>
        <v>0</v>
      </c>
      <c r="CP51" s="146">
        <f t="shared" si="39"/>
        <v>0</v>
      </c>
      <c r="CQ51" s="146">
        <f t="shared" si="39"/>
        <v>0</v>
      </c>
      <c r="CR51" s="146">
        <f t="shared" si="39"/>
        <v>0</v>
      </c>
      <c r="CS51" s="146">
        <f t="shared" si="39"/>
        <v>0</v>
      </c>
      <c r="CT51" s="146">
        <f t="shared" si="39"/>
        <v>0</v>
      </c>
      <c r="CU51" s="146">
        <f t="shared" si="39"/>
        <v>0</v>
      </c>
      <c r="CV51" s="146">
        <f t="shared" si="39"/>
        <v>0</v>
      </c>
      <c r="CW51" s="146">
        <f t="shared" si="39"/>
        <v>0</v>
      </c>
      <c r="CX51" s="146">
        <f t="shared" si="39"/>
        <v>0</v>
      </c>
      <c r="CY51" s="146">
        <f t="shared" si="39"/>
        <v>0</v>
      </c>
      <c r="CZ51" s="146">
        <f t="shared" si="39"/>
        <v>0</v>
      </c>
      <c r="DA51" s="146">
        <f t="shared" si="39"/>
        <v>0</v>
      </c>
      <c r="DB51" s="146">
        <f t="shared" si="39"/>
        <v>0</v>
      </c>
      <c r="DC51" s="146">
        <f t="shared" si="39"/>
        <v>0</v>
      </c>
      <c r="DD51" s="146">
        <f t="shared" si="39"/>
        <v>0</v>
      </c>
      <c r="DE51" s="146">
        <f t="shared" si="39"/>
        <v>0</v>
      </c>
      <c r="DF51" s="146">
        <f t="shared" si="39"/>
        <v>0</v>
      </c>
      <c r="DG51" s="146">
        <f t="shared" si="39"/>
        <v>0</v>
      </c>
      <c r="DH51" s="146">
        <f t="shared" ref="DH51:EA51" si="40">DH49+DH50</f>
        <v>0</v>
      </c>
      <c r="DI51" s="146">
        <f t="shared" si="40"/>
        <v>0</v>
      </c>
      <c r="DJ51" s="146">
        <f t="shared" si="40"/>
        <v>0</v>
      </c>
      <c r="DK51" s="146">
        <f t="shared" si="40"/>
        <v>0</v>
      </c>
      <c r="DL51" s="146">
        <f t="shared" si="40"/>
        <v>0</v>
      </c>
      <c r="DM51" s="146">
        <f t="shared" si="40"/>
        <v>0</v>
      </c>
      <c r="DN51" s="146">
        <f t="shared" si="40"/>
        <v>0</v>
      </c>
      <c r="DO51" s="146">
        <f t="shared" si="40"/>
        <v>0</v>
      </c>
      <c r="DP51" s="146">
        <f t="shared" si="40"/>
        <v>0</v>
      </c>
      <c r="DQ51" s="146">
        <f t="shared" si="40"/>
        <v>0</v>
      </c>
      <c r="DR51" s="146">
        <f t="shared" si="40"/>
        <v>0</v>
      </c>
      <c r="DS51" s="146">
        <f t="shared" si="40"/>
        <v>0</v>
      </c>
      <c r="DT51" s="146">
        <f t="shared" si="40"/>
        <v>0</v>
      </c>
      <c r="DU51" s="146">
        <f t="shared" si="40"/>
        <v>0</v>
      </c>
      <c r="DV51" s="146">
        <f t="shared" si="40"/>
        <v>0</v>
      </c>
      <c r="DW51" s="146">
        <f t="shared" si="40"/>
        <v>0</v>
      </c>
      <c r="DX51" s="146">
        <f t="shared" si="40"/>
        <v>0</v>
      </c>
      <c r="DY51" s="146">
        <f t="shared" si="40"/>
        <v>0</v>
      </c>
      <c r="DZ51" s="146">
        <f t="shared" si="40"/>
        <v>0</v>
      </c>
      <c r="EA51" s="146">
        <f t="shared" si="40"/>
        <v>0</v>
      </c>
      <c r="EB51" s="147"/>
      <c r="EC51" s="147"/>
      <c r="ED51" s="147"/>
      <c r="EE51" s="147"/>
      <c r="EF51" s="147"/>
      <c r="EG51" s="147"/>
      <c r="EH51" s="147"/>
      <c r="EI51" s="147"/>
      <c r="EJ51" s="147"/>
      <c r="EK51" s="147"/>
      <c r="EL51" s="147"/>
      <c r="EM51" s="147"/>
      <c r="EN51" s="147"/>
      <c r="EO51" s="147"/>
      <c r="EP51" s="147"/>
      <c r="EQ51" s="147"/>
      <c r="ER51" s="147"/>
      <c r="ES51" s="147"/>
      <c r="ET51" s="147"/>
      <c r="EU51" s="147"/>
      <c r="EV51" s="147"/>
      <c r="EW51" s="147"/>
      <c r="EX51" s="147"/>
      <c r="EY51" s="147"/>
      <c r="EZ51" s="146">
        <f>EZ49+EZ50</f>
        <v>0</v>
      </c>
    </row>
    <row r="52" spans="2:157" ht="15" customHeight="1">
      <c r="D52" s="131"/>
      <c r="E52" s="131"/>
      <c r="F52" s="131"/>
      <c r="G52" s="131"/>
      <c r="H52" s="131"/>
      <c r="I52" s="131"/>
      <c r="J52" s="131"/>
      <c r="K52" s="131"/>
      <c r="L52" s="131"/>
      <c r="M52" s="131"/>
      <c r="N52" s="131"/>
      <c r="O52" s="131"/>
      <c r="P52" s="131"/>
      <c r="Q52" s="131"/>
      <c r="R52" s="131"/>
      <c r="S52" s="131"/>
      <c r="T52" s="131"/>
      <c r="U52" s="131"/>
      <c r="V52" s="131"/>
      <c r="W52" s="131"/>
      <c r="X52" s="131"/>
      <c r="Y52" s="131"/>
      <c r="Z52" s="131"/>
      <c r="AA52" s="131"/>
      <c r="AB52" s="131"/>
      <c r="AC52" s="131"/>
      <c r="AD52" s="131"/>
      <c r="AE52" s="131"/>
      <c r="AF52" s="131"/>
      <c r="AG52" s="131"/>
      <c r="AH52" s="131"/>
      <c r="AI52" s="131"/>
      <c r="AJ52" s="131"/>
      <c r="AK52" s="131"/>
      <c r="AL52" s="131"/>
      <c r="AM52" s="131"/>
      <c r="AN52" s="131"/>
      <c r="AO52" s="131"/>
      <c r="AP52" s="131"/>
      <c r="AQ52" s="131"/>
      <c r="AR52" s="131"/>
      <c r="AS52" s="131"/>
      <c r="AT52" s="131"/>
      <c r="AU52" s="131"/>
      <c r="AV52" s="131"/>
      <c r="AW52" s="131"/>
      <c r="AX52" s="131"/>
      <c r="AY52" s="131"/>
      <c r="AZ52" s="131"/>
      <c r="BA52" s="131"/>
      <c r="BB52" s="131"/>
      <c r="BC52" s="131"/>
      <c r="BD52" s="131"/>
      <c r="BE52" s="131"/>
      <c r="BF52" s="131"/>
      <c r="BG52" s="131"/>
      <c r="BH52" s="131"/>
      <c r="BI52" s="131"/>
      <c r="BJ52" s="131"/>
      <c r="BK52" s="131"/>
      <c r="BL52" s="131"/>
      <c r="BM52" s="131"/>
      <c r="BN52" s="131"/>
      <c r="BO52" s="131"/>
      <c r="BP52" s="131"/>
      <c r="BQ52" s="131"/>
      <c r="BR52" s="131"/>
      <c r="BS52" s="131"/>
      <c r="BT52" s="131"/>
      <c r="BU52" s="131"/>
      <c r="BV52" s="131"/>
      <c r="BW52" s="131"/>
      <c r="BX52" s="131"/>
      <c r="BY52" s="131"/>
      <c r="BZ52" s="131"/>
      <c r="CA52" s="131"/>
      <c r="CB52" s="131"/>
      <c r="CC52" s="131"/>
      <c r="CD52" s="131"/>
      <c r="CE52" s="131"/>
      <c r="CF52" s="131"/>
      <c r="CG52" s="131"/>
      <c r="CH52" s="131"/>
      <c r="CI52" s="131"/>
      <c r="CJ52" s="131"/>
      <c r="CK52" s="131"/>
      <c r="CL52" s="131"/>
      <c r="CM52" s="131"/>
      <c r="CN52" s="131"/>
      <c r="CO52" s="131"/>
      <c r="CP52" s="131"/>
      <c r="CQ52" s="131"/>
      <c r="CR52" s="131"/>
      <c r="CS52" s="131"/>
      <c r="CT52" s="131"/>
      <c r="CU52" s="131"/>
      <c r="CV52" s="131"/>
      <c r="CW52" s="131"/>
      <c r="CX52" s="131"/>
      <c r="CY52" s="131"/>
      <c r="CZ52" s="131"/>
      <c r="DA52" s="131"/>
      <c r="DB52" s="131"/>
      <c r="DC52" s="131"/>
      <c r="DD52" s="131"/>
      <c r="DE52" s="131"/>
      <c r="DF52" s="131"/>
      <c r="DG52" s="131"/>
      <c r="DH52" s="131"/>
      <c r="DI52" s="131"/>
      <c r="DJ52" s="131"/>
      <c r="DK52" s="131"/>
      <c r="DL52" s="131"/>
      <c r="DM52" s="131"/>
      <c r="DN52" s="131"/>
      <c r="DO52" s="131"/>
      <c r="DP52" s="131"/>
      <c r="DQ52" s="131"/>
      <c r="DR52" s="131"/>
      <c r="DS52" s="131"/>
      <c r="DT52" s="131"/>
      <c r="DU52" s="131"/>
      <c r="DV52" s="131"/>
      <c r="DW52" s="131"/>
      <c r="DX52" s="131"/>
      <c r="DY52" s="131"/>
      <c r="DZ52" s="131"/>
      <c r="EA52" s="131"/>
      <c r="EB52" s="131"/>
      <c r="EC52" s="131"/>
      <c r="ED52" s="131"/>
      <c r="EE52" s="131"/>
      <c r="EF52" s="131"/>
      <c r="EG52" s="131"/>
      <c r="EH52" s="131"/>
      <c r="EI52" s="131"/>
      <c r="EJ52" s="131"/>
      <c r="EK52" s="131"/>
      <c r="EL52" s="131"/>
      <c r="EM52" s="131"/>
      <c r="EN52" s="131"/>
      <c r="EO52" s="131"/>
      <c r="EP52" s="131"/>
      <c r="EQ52" s="131"/>
      <c r="ER52" s="131"/>
      <c r="ES52" s="131"/>
      <c r="ET52" s="131"/>
      <c r="EU52" s="131"/>
      <c r="EV52" s="131"/>
      <c r="EW52" s="131"/>
      <c r="EX52" s="131"/>
      <c r="EY52" s="131"/>
      <c r="EZ52" s="131"/>
    </row>
    <row r="53" spans="2:157" ht="15" customHeight="1">
      <c r="B53" s="357" t="s">
        <v>1042</v>
      </c>
      <c r="C53" s="444"/>
      <c r="D53" s="132"/>
      <c r="E53" s="132"/>
      <c r="F53" s="132"/>
      <c r="G53" s="132"/>
      <c r="H53" s="132"/>
      <c r="I53" s="132"/>
      <c r="J53" s="132"/>
      <c r="K53" s="132"/>
      <c r="L53" s="132"/>
      <c r="M53" s="132"/>
      <c r="N53" s="132"/>
      <c r="O53" s="132"/>
      <c r="P53" s="132"/>
      <c r="Q53" s="132"/>
      <c r="R53" s="132"/>
      <c r="S53" s="132"/>
      <c r="T53" s="132"/>
      <c r="U53" s="132"/>
      <c r="V53" s="132"/>
      <c r="W53" s="132"/>
      <c r="X53" s="132"/>
      <c r="Y53" s="132"/>
      <c r="Z53" s="132"/>
      <c r="AA53" s="132"/>
      <c r="AB53" s="132"/>
      <c r="AC53" s="132"/>
      <c r="AD53" s="132"/>
      <c r="AE53" s="132"/>
      <c r="AF53" s="132"/>
      <c r="AG53" s="132"/>
      <c r="AH53" s="132"/>
      <c r="AI53" s="132"/>
      <c r="AJ53" s="132"/>
      <c r="AK53" s="132"/>
      <c r="AL53" s="132"/>
      <c r="AM53" s="132"/>
      <c r="AN53" s="132"/>
      <c r="AO53" s="132"/>
      <c r="AP53" s="132"/>
      <c r="AQ53" s="132"/>
      <c r="AR53" s="132"/>
      <c r="AS53" s="132"/>
      <c r="AT53" s="132"/>
      <c r="AU53" s="132"/>
      <c r="AV53" s="132"/>
      <c r="AW53" s="132"/>
      <c r="AX53" s="132"/>
      <c r="AY53" s="132"/>
      <c r="AZ53" s="132"/>
      <c r="BA53" s="132"/>
      <c r="BB53" s="132"/>
      <c r="BC53" s="132"/>
      <c r="BD53" s="132"/>
      <c r="BE53" s="132"/>
      <c r="BF53" s="132"/>
      <c r="BG53" s="132"/>
      <c r="BH53" s="132"/>
      <c r="BI53" s="132"/>
      <c r="BJ53" s="132"/>
      <c r="BK53" s="132"/>
      <c r="BL53" s="132"/>
      <c r="BM53" s="132"/>
      <c r="BN53" s="132"/>
      <c r="BO53" s="132"/>
      <c r="BP53" s="132"/>
      <c r="BQ53" s="132"/>
      <c r="BR53" s="132"/>
      <c r="BS53" s="132"/>
      <c r="BT53" s="132"/>
      <c r="BU53" s="132"/>
      <c r="BV53" s="132"/>
      <c r="BW53" s="132"/>
      <c r="BX53" s="132"/>
      <c r="BY53" s="132"/>
      <c r="BZ53" s="132"/>
      <c r="CA53" s="132"/>
      <c r="CB53" s="132"/>
      <c r="CC53" s="132"/>
      <c r="CD53" s="132"/>
      <c r="CE53" s="132"/>
      <c r="CF53" s="132"/>
      <c r="CG53" s="132"/>
      <c r="CH53" s="132"/>
      <c r="CI53" s="132"/>
      <c r="CJ53" s="132"/>
      <c r="CK53" s="132"/>
      <c r="CL53" s="132"/>
      <c r="CM53" s="132"/>
      <c r="CN53" s="132"/>
      <c r="CO53" s="132"/>
      <c r="CP53" s="132"/>
      <c r="CQ53" s="132"/>
      <c r="CR53" s="132"/>
      <c r="CS53" s="132"/>
      <c r="CT53" s="132"/>
      <c r="CU53" s="132"/>
      <c r="CV53" s="132"/>
      <c r="CW53" s="132"/>
      <c r="CX53" s="132"/>
      <c r="CY53" s="132"/>
      <c r="CZ53" s="132"/>
      <c r="DA53" s="132"/>
      <c r="DB53" s="132"/>
      <c r="DC53" s="132"/>
      <c r="DD53" s="132"/>
      <c r="DE53" s="132"/>
      <c r="DF53" s="132"/>
      <c r="DG53" s="132"/>
      <c r="DH53" s="132"/>
      <c r="DI53" s="132"/>
      <c r="DJ53" s="132"/>
      <c r="DK53" s="132"/>
      <c r="DL53" s="132"/>
      <c r="DM53" s="132"/>
      <c r="DN53" s="132"/>
      <c r="DO53" s="132"/>
      <c r="DP53" s="132"/>
      <c r="DQ53" s="132"/>
      <c r="DR53" s="132"/>
      <c r="DS53" s="132"/>
      <c r="DT53" s="132"/>
      <c r="DU53" s="132"/>
      <c r="DV53" s="132"/>
      <c r="DW53" s="132"/>
      <c r="DX53" s="132"/>
      <c r="DY53" s="132"/>
      <c r="DZ53" s="132"/>
      <c r="EA53" s="132"/>
      <c r="EB53" s="132"/>
      <c r="EC53" s="132"/>
      <c r="ED53" s="132"/>
      <c r="EE53" s="132"/>
      <c r="EF53" s="132"/>
      <c r="EG53" s="132"/>
      <c r="EH53" s="132"/>
      <c r="EI53" s="132"/>
      <c r="EJ53" s="132"/>
      <c r="EK53" s="132"/>
      <c r="EL53" s="132"/>
      <c r="EM53" s="132"/>
      <c r="EN53" s="132"/>
      <c r="EO53" s="132"/>
      <c r="EP53" s="132"/>
      <c r="EQ53" s="132"/>
      <c r="ER53" s="132"/>
      <c r="ES53" s="132"/>
      <c r="ET53" s="132"/>
      <c r="EU53" s="132"/>
      <c r="EV53" s="132"/>
      <c r="EW53" s="132"/>
      <c r="EX53" s="132"/>
      <c r="EY53" s="132"/>
      <c r="EZ53" s="132"/>
      <c r="FA53" s="133"/>
    </row>
    <row r="54" spans="2:157" ht="15" customHeight="1">
      <c r="D54" s="131"/>
      <c r="E54" s="131"/>
      <c r="F54" s="131"/>
      <c r="G54" s="131"/>
      <c r="H54" s="131"/>
      <c r="I54" s="131"/>
      <c r="J54" s="131"/>
      <c r="K54" s="131"/>
      <c r="L54" s="131"/>
      <c r="M54" s="131"/>
      <c r="N54" s="131"/>
      <c r="O54" s="131"/>
      <c r="P54" s="131"/>
      <c r="Q54" s="131"/>
      <c r="R54" s="131"/>
      <c r="S54" s="131"/>
      <c r="T54" s="131"/>
      <c r="U54" s="131"/>
      <c r="V54" s="131"/>
      <c r="W54" s="131"/>
      <c r="X54" s="131"/>
      <c r="Y54" s="131"/>
      <c r="Z54" s="131"/>
      <c r="AA54" s="131"/>
      <c r="AB54" s="131"/>
      <c r="AC54" s="131"/>
      <c r="AD54" s="131"/>
      <c r="AE54" s="131"/>
      <c r="AF54" s="131"/>
      <c r="AG54" s="131"/>
      <c r="AH54" s="131"/>
      <c r="AI54" s="131"/>
      <c r="AJ54" s="131"/>
      <c r="AK54" s="131"/>
      <c r="AL54" s="131"/>
      <c r="AM54" s="131"/>
      <c r="AN54" s="131"/>
      <c r="AO54" s="131"/>
      <c r="AP54" s="131"/>
      <c r="AQ54" s="131"/>
      <c r="AR54" s="131"/>
      <c r="AS54" s="131"/>
      <c r="AT54" s="131"/>
      <c r="AU54" s="131"/>
      <c r="AV54" s="131"/>
      <c r="AW54" s="131"/>
      <c r="AX54" s="131"/>
      <c r="AY54" s="131"/>
      <c r="AZ54" s="131"/>
      <c r="BA54" s="131"/>
      <c r="BB54" s="131"/>
      <c r="BC54" s="131"/>
      <c r="BD54" s="131"/>
      <c r="BE54" s="131"/>
      <c r="BF54" s="131"/>
      <c r="BG54" s="131"/>
      <c r="BH54" s="131"/>
      <c r="BI54" s="131"/>
      <c r="BJ54" s="131"/>
      <c r="BK54" s="131"/>
      <c r="BL54" s="131"/>
      <c r="BM54" s="131"/>
      <c r="BN54" s="131"/>
      <c r="BO54" s="131"/>
      <c r="BP54" s="131"/>
      <c r="BQ54" s="131"/>
      <c r="BR54" s="131"/>
      <c r="BS54" s="131"/>
      <c r="BT54" s="131"/>
      <c r="BU54" s="131"/>
      <c r="BV54" s="131"/>
      <c r="BW54" s="131"/>
      <c r="BX54" s="131"/>
      <c r="BY54" s="131"/>
      <c r="BZ54" s="131"/>
      <c r="CA54" s="131"/>
      <c r="CB54" s="131"/>
      <c r="CC54" s="131"/>
      <c r="CD54" s="131"/>
      <c r="CE54" s="131"/>
      <c r="CF54" s="131"/>
      <c r="CG54" s="131"/>
      <c r="CH54" s="131"/>
      <c r="CI54" s="131"/>
      <c r="CJ54" s="131"/>
      <c r="CK54" s="131"/>
      <c r="CL54" s="131"/>
      <c r="CM54" s="131"/>
      <c r="CN54" s="131"/>
      <c r="CO54" s="131"/>
      <c r="CP54" s="131"/>
      <c r="CQ54" s="131"/>
      <c r="CR54" s="131"/>
      <c r="CS54" s="131"/>
      <c r="CT54" s="131"/>
      <c r="CU54" s="131"/>
      <c r="CV54" s="131"/>
      <c r="CW54" s="131"/>
      <c r="CX54" s="131"/>
      <c r="CY54" s="131"/>
      <c r="CZ54" s="131"/>
      <c r="DA54" s="131"/>
      <c r="DB54" s="131"/>
      <c r="DC54" s="131"/>
      <c r="DD54" s="131"/>
      <c r="DE54" s="131"/>
      <c r="DF54" s="131"/>
      <c r="DG54" s="131"/>
      <c r="DH54" s="131"/>
      <c r="DI54" s="131"/>
      <c r="DJ54" s="131"/>
      <c r="DK54" s="131"/>
      <c r="DL54" s="131"/>
      <c r="DM54" s="131"/>
      <c r="DN54" s="131"/>
      <c r="DO54" s="131"/>
      <c r="DP54" s="131"/>
      <c r="DQ54" s="131"/>
      <c r="DR54" s="131"/>
      <c r="DS54" s="131"/>
      <c r="DT54" s="131"/>
      <c r="DU54" s="131"/>
      <c r="DV54" s="131"/>
      <c r="DW54" s="131"/>
      <c r="DX54" s="131"/>
      <c r="DY54" s="131"/>
      <c r="DZ54" s="131"/>
      <c r="EA54" s="131"/>
      <c r="EB54" s="131"/>
      <c r="EC54" s="131"/>
      <c r="ED54" s="131"/>
      <c r="EE54" s="131"/>
      <c r="EF54" s="131"/>
      <c r="EG54" s="131"/>
      <c r="EH54" s="131"/>
      <c r="EI54" s="131"/>
      <c r="EJ54" s="131"/>
      <c r="EK54" s="131"/>
      <c r="EL54" s="131"/>
      <c r="EM54" s="131"/>
      <c r="EN54" s="131"/>
      <c r="EO54" s="131"/>
      <c r="EP54" s="131"/>
      <c r="EQ54" s="131"/>
      <c r="ER54" s="131"/>
      <c r="ES54" s="131"/>
      <c r="ET54" s="131"/>
      <c r="EU54" s="131"/>
      <c r="EV54" s="131"/>
      <c r="EW54" s="131"/>
      <c r="EX54" s="131"/>
      <c r="EY54" s="131"/>
      <c r="EZ54" s="131"/>
    </row>
    <row r="55" spans="2:157" ht="27" customHeight="1">
      <c r="B55" s="842" t="s">
        <v>541</v>
      </c>
      <c r="C55" s="843"/>
      <c r="D55" s="135" t="s">
        <v>782</v>
      </c>
      <c r="E55" s="135" t="s">
        <v>543</v>
      </c>
      <c r="F55" s="135" t="s">
        <v>544</v>
      </c>
      <c r="G55" s="135" t="s">
        <v>545</v>
      </c>
      <c r="H55" s="135" t="s">
        <v>667</v>
      </c>
      <c r="I55" s="135" t="s">
        <v>546</v>
      </c>
      <c r="J55" s="135" t="s">
        <v>547</v>
      </c>
      <c r="K55" s="135" t="s">
        <v>548</v>
      </c>
      <c r="L55" s="135" t="s">
        <v>549</v>
      </c>
      <c r="M55" s="135" t="s">
        <v>550</v>
      </c>
      <c r="N55" s="135" t="s">
        <v>551</v>
      </c>
      <c r="O55" s="135" t="s">
        <v>552</v>
      </c>
      <c r="P55" s="135" t="s">
        <v>553</v>
      </c>
      <c r="Q55" s="135" t="s">
        <v>694</v>
      </c>
      <c r="R55" s="135" t="s">
        <v>695</v>
      </c>
      <c r="S55" s="135" t="s">
        <v>783</v>
      </c>
      <c r="T55" s="135" t="s">
        <v>784</v>
      </c>
      <c r="U55" s="135" t="s">
        <v>785</v>
      </c>
      <c r="V55" s="135" t="s">
        <v>786</v>
      </c>
      <c r="W55" s="135" t="s">
        <v>787</v>
      </c>
      <c r="X55" s="135" t="s">
        <v>788</v>
      </c>
      <c r="Y55" s="135" t="s">
        <v>789</v>
      </c>
      <c r="Z55" s="135" t="s">
        <v>790</v>
      </c>
      <c r="AA55" s="135" t="s">
        <v>791</v>
      </c>
      <c r="AB55" s="135" t="s">
        <v>792</v>
      </c>
      <c r="AC55" s="135" t="s">
        <v>836</v>
      </c>
      <c r="AD55" s="135" t="s">
        <v>837</v>
      </c>
      <c r="AE55" s="135" t="s">
        <v>838</v>
      </c>
      <c r="AF55" s="135" t="s">
        <v>839</v>
      </c>
      <c r="AG55" s="135" t="s">
        <v>840</v>
      </c>
      <c r="AH55" s="135" t="s">
        <v>841</v>
      </c>
      <c r="AI55" s="135" t="s">
        <v>842</v>
      </c>
      <c r="AJ55" s="135" t="s">
        <v>843</v>
      </c>
      <c r="AK55" s="135" t="s">
        <v>844</v>
      </c>
      <c r="AL55" s="135" t="s">
        <v>845</v>
      </c>
      <c r="AM55" s="135" t="s">
        <v>846</v>
      </c>
      <c r="AN55" s="135" t="s">
        <v>858</v>
      </c>
      <c r="AO55" s="135" t="s">
        <v>859</v>
      </c>
      <c r="AP55" s="135" t="s">
        <v>860</v>
      </c>
      <c r="AQ55" s="135" t="s">
        <v>861</v>
      </c>
      <c r="AR55" s="135" t="s">
        <v>862</v>
      </c>
      <c r="AS55" s="135" t="s">
        <v>863</v>
      </c>
      <c r="AT55" s="135" t="s">
        <v>864</v>
      </c>
      <c r="AU55" s="135" t="s">
        <v>865</v>
      </c>
      <c r="AV55" s="135" t="s">
        <v>866</v>
      </c>
      <c r="AW55" s="135" t="s">
        <v>867</v>
      </c>
      <c r="AX55" s="135" t="s">
        <v>868</v>
      </c>
      <c r="AY55" s="135" t="s">
        <v>869</v>
      </c>
      <c r="AZ55" s="135" t="s">
        <v>870</v>
      </c>
      <c r="BA55" s="135" t="s">
        <v>871</v>
      </c>
      <c r="BB55" s="135" t="s">
        <v>872</v>
      </c>
      <c r="BC55" s="135" t="s">
        <v>873</v>
      </c>
      <c r="BD55" s="135" t="s">
        <v>874</v>
      </c>
      <c r="BE55" s="135" t="s">
        <v>875</v>
      </c>
      <c r="BF55" s="135" t="s">
        <v>876</v>
      </c>
      <c r="BG55" s="135" t="s">
        <v>877</v>
      </c>
      <c r="BH55" s="135" t="s">
        <v>878</v>
      </c>
      <c r="BI55" s="135" t="s">
        <v>879</v>
      </c>
      <c r="BJ55" s="135" t="s">
        <v>880</v>
      </c>
      <c r="BK55" s="135" t="s">
        <v>881</v>
      </c>
      <c r="BL55" s="135" t="s">
        <v>882</v>
      </c>
      <c r="BM55" s="135" t="s">
        <v>883</v>
      </c>
      <c r="BN55" s="135" t="s">
        <v>884</v>
      </c>
      <c r="BO55" s="135" t="s">
        <v>885</v>
      </c>
      <c r="BP55" s="135" t="s">
        <v>886</v>
      </c>
      <c r="BQ55" s="135" t="s">
        <v>887</v>
      </c>
      <c r="BR55" s="135" t="s">
        <v>888</v>
      </c>
      <c r="BS55" s="135" t="s">
        <v>889</v>
      </c>
      <c r="BT55" s="135" t="s">
        <v>890</v>
      </c>
      <c r="BU55" s="135" t="s">
        <v>891</v>
      </c>
      <c r="BV55" s="135" t="s">
        <v>892</v>
      </c>
      <c r="BW55" s="135" t="s">
        <v>893</v>
      </c>
      <c r="BX55" s="135" t="s">
        <v>894</v>
      </c>
      <c r="BY55" s="135" t="s">
        <v>895</v>
      </c>
      <c r="BZ55" s="135" t="s">
        <v>896</v>
      </c>
      <c r="CA55" s="135" t="s">
        <v>897</v>
      </c>
      <c r="CB55" s="135" t="s">
        <v>898</v>
      </c>
      <c r="CC55" s="135" t="s">
        <v>899</v>
      </c>
      <c r="CD55" s="135" t="s">
        <v>900</v>
      </c>
      <c r="CE55" s="135" t="s">
        <v>901</v>
      </c>
      <c r="CF55" s="135" t="s">
        <v>902</v>
      </c>
      <c r="CG55" s="135" t="s">
        <v>903</v>
      </c>
      <c r="CH55" s="135" t="s">
        <v>904</v>
      </c>
      <c r="CI55" s="135" t="s">
        <v>905</v>
      </c>
      <c r="CJ55" s="135" t="s">
        <v>906</v>
      </c>
      <c r="CK55" s="135" t="s">
        <v>907</v>
      </c>
      <c r="CL55" s="135" t="s">
        <v>908</v>
      </c>
      <c r="CM55" s="135" t="s">
        <v>909</v>
      </c>
      <c r="CN55" s="135" t="s">
        <v>910</v>
      </c>
      <c r="CO55" s="135" t="s">
        <v>911</v>
      </c>
      <c r="CP55" s="135" t="s">
        <v>912</v>
      </c>
      <c r="CQ55" s="135" t="s">
        <v>913</v>
      </c>
      <c r="CR55" s="135" t="s">
        <v>914</v>
      </c>
      <c r="CS55" s="135" t="s">
        <v>915</v>
      </c>
      <c r="CT55" s="135" t="s">
        <v>916</v>
      </c>
      <c r="CU55" s="135" t="s">
        <v>917</v>
      </c>
      <c r="CV55" s="135" t="s">
        <v>918</v>
      </c>
      <c r="CW55" s="135" t="s">
        <v>919</v>
      </c>
      <c r="CX55" s="135" t="s">
        <v>920</v>
      </c>
      <c r="CY55" s="135" t="s">
        <v>921</v>
      </c>
      <c r="CZ55" s="135" t="s">
        <v>922</v>
      </c>
      <c r="DA55" s="135" t="s">
        <v>923</v>
      </c>
      <c r="DB55" s="135" t="s">
        <v>924</v>
      </c>
      <c r="DC55" s="135" t="s">
        <v>925</v>
      </c>
      <c r="DD55" s="135" t="s">
        <v>926</v>
      </c>
      <c r="DE55" s="135" t="s">
        <v>927</v>
      </c>
      <c r="DF55" s="135" t="s">
        <v>928</v>
      </c>
      <c r="DG55" s="135" t="s">
        <v>929</v>
      </c>
      <c r="DH55" s="135" t="s">
        <v>930</v>
      </c>
      <c r="DI55" s="135" t="s">
        <v>931</v>
      </c>
      <c r="DJ55" s="135" t="s">
        <v>932</v>
      </c>
      <c r="DK55" s="135" t="s">
        <v>933</v>
      </c>
      <c r="DL55" s="135" t="s">
        <v>934</v>
      </c>
      <c r="DM55" s="135" t="s">
        <v>935</v>
      </c>
      <c r="DN55" s="135" t="s">
        <v>936</v>
      </c>
      <c r="DO55" s="135" t="s">
        <v>937</v>
      </c>
      <c r="DP55" s="135" t="s">
        <v>938</v>
      </c>
      <c r="DQ55" s="135" t="s">
        <v>939</v>
      </c>
      <c r="DR55" s="135" t="s">
        <v>940</v>
      </c>
      <c r="DS55" s="135" t="s">
        <v>941</v>
      </c>
      <c r="DT55" s="135" t="s">
        <v>942</v>
      </c>
      <c r="DU55" s="135" t="s">
        <v>943</v>
      </c>
      <c r="DV55" s="135" t="s">
        <v>944</v>
      </c>
      <c r="DW55" s="135" t="s">
        <v>945</v>
      </c>
      <c r="DX55" s="135" t="s">
        <v>946</v>
      </c>
      <c r="DY55" s="135" t="s">
        <v>947</v>
      </c>
      <c r="DZ55" s="135" t="s">
        <v>948</v>
      </c>
      <c r="EA55" s="135" t="s">
        <v>949</v>
      </c>
      <c r="EB55" s="135" t="s">
        <v>950</v>
      </c>
      <c r="EC55" s="135" t="s">
        <v>951</v>
      </c>
      <c r="ED55" s="135" t="s">
        <v>952</v>
      </c>
      <c r="EE55" s="135" t="s">
        <v>953</v>
      </c>
      <c r="EF55" s="135" t="s">
        <v>954</v>
      </c>
      <c r="EG55" s="135" t="s">
        <v>955</v>
      </c>
      <c r="EH55" s="135" t="s">
        <v>956</v>
      </c>
      <c r="EI55" s="135" t="s">
        <v>957</v>
      </c>
      <c r="EJ55" s="135" t="s">
        <v>958</v>
      </c>
      <c r="EK55" s="135" t="s">
        <v>959</v>
      </c>
      <c r="EL55" s="135" t="s">
        <v>960</v>
      </c>
      <c r="EM55" s="135" t="s">
        <v>961</v>
      </c>
      <c r="EN55" s="135" t="s">
        <v>962</v>
      </c>
      <c r="EO55" s="135" t="s">
        <v>963</v>
      </c>
      <c r="EP55" s="135" t="s">
        <v>964</v>
      </c>
      <c r="EQ55" s="135" t="s">
        <v>965</v>
      </c>
      <c r="ER55" s="135" t="s">
        <v>966</v>
      </c>
      <c r="ES55" s="135" t="s">
        <v>967</v>
      </c>
      <c r="ET55" s="135" t="s">
        <v>968</v>
      </c>
      <c r="EU55" s="135" t="s">
        <v>969</v>
      </c>
      <c r="EV55" s="135" t="s">
        <v>970</v>
      </c>
      <c r="EW55" s="135" t="s">
        <v>971</v>
      </c>
      <c r="EX55" s="135" t="s">
        <v>972</v>
      </c>
      <c r="EY55" s="135" t="s">
        <v>973</v>
      </c>
      <c r="EZ55" s="135" t="s">
        <v>974</v>
      </c>
    </row>
    <row r="56" spans="2:157" ht="27" customHeight="1">
      <c r="B56" s="915" t="s">
        <v>793</v>
      </c>
      <c r="C56" s="916"/>
      <c r="D56" s="953" t="s">
        <v>975</v>
      </c>
      <c r="E56" s="954"/>
      <c r="F56" s="954"/>
      <c r="G56" s="954"/>
      <c r="H56" s="954"/>
      <c r="I56" s="954"/>
      <c r="J56" s="954"/>
      <c r="K56" s="954"/>
      <c r="L56" s="954"/>
      <c r="M56" s="954"/>
      <c r="N56" s="954"/>
      <c r="O56" s="954"/>
      <c r="P56" s="954"/>
      <c r="Q56" s="954"/>
      <c r="R56" s="954"/>
      <c r="S56" s="954"/>
      <c r="T56" s="954"/>
      <c r="U56" s="954"/>
      <c r="V56" s="954"/>
      <c r="W56" s="954"/>
      <c r="X56" s="954"/>
      <c r="Y56" s="954"/>
      <c r="Z56" s="954"/>
      <c r="AA56" s="954"/>
      <c r="AB56" s="954"/>
      <c r="AC56" s="954"/>
      <c r="AD56" s="954"/>
      <c r="AE56" s="955"/>
      <c r="AF56" s="953" t="s">
        <v>976</v>
      </c>
      <c r="AG56" s="954"/>
      <c r="AH56" s="954"/>
      <c r="AI56" s="954"/>
      <c r="AJ56" s="954"/>
      <c r="AK56" s="954"/>
      <c r="AL56" s="954"/>
      <c r="AM56" s="954"/>
      <c r="AN56" s="954"/>
      <c r="AO56" s="954"/>
      <c r="AP56" s="954"/>
      <c r="AQ56" s="955"/>
      <c r="AR56" s="953" t="s">
        <v>977</v>
      </c>
      <c r="AS56" s="954"/>
      <c r="AT56" s="954"/>
      <c r="AU56" s="954"/>
      <c r="AV56" s="954"/>
      <c r="AW56" s="954"/>
      <c r="AX56" s="954"/>
      <c r="AY56" s="954"/>
      <c r="AZ56" s="954"/>
      <c r="BA56" s="954"/>
      <c r="BB56" s="954"/>
      <c r="BC56" s="955"/>
      <c r="BD56" s="953" t="s">
        <v>978</v>
      </c>
      <c r="BE56" s="954"/>
      <c r="BF56" s="954"/>
      <c r="BG56" s="954"/>
      <c r="BH56" s="954"/>
      <c r="BI56" s="954"/>
      <c r="BJ56" s="954"/>
      <c r="BK56" s="954"/>
      <c r="BL56" s="954"/>
      <c r="BM56" s="954"/>
      <c r="BN56" s="954"/>
      <c r="BO56" s="955"/>
      <c r="BP56" s="956" t="s">
        <v>979</v>
      </c>
      <c r="BQ56" s="957"/>
      <c r="BR56" s="957"/>
      <c r="BS56" s="957"/>
      <c r="BT56" s="957"/>
      <c r="BU56" s="957"/>
      <c r="BV56" s="957"/>
      <c r="BW56" s="957"/>
      <c r="BX56" s="957"/>
      <c r="BY56" s="957"/>
      <c r="BZ56" s="957"/>
      <c r="CA56" s="957"/>
      <c r="CB56" s="953" t="s">
        <v>980</v>
      </c>
      <c r="CC56" s="954"/>
      <c r="CD56" s="954"/>
      <c r="CE56" s="954"/>
      <c r="CF56" s="954"/>
      <c r="CG56" s="954"/>
      <c r="CH56" s="954"/>
      <c r="CI56" s="954"/>
      <c r="CJ56" s="954"/>
      <c r="CK56" s="954"/>
      <c r="CL56" s="954"/>
      <c r="CM56" s="954"/>
      <c r="CN56" s="954"/>
      <c r="CO56" s="954"/>
      <c r="CP56" s="954"/>
      <c r="CQ56" s="954"/>
      <c r="CR56" s="954"/>
      <c r="CS56" s="954"/>
      <c r="CT56" s="954"/>
      <c r="CU56" s="954"/>
      <c r="CV56" s="954"/>
      <c r="CW56" s="954"/>
      <c r="CX56" s="954"/>
      <c r="CY56" s="954"/>
      <c r="CZ56" s="954"/>
      <c r="DA56" s="954"/>
      <c r="DB56" s="954"/>
      <c r="DC56" s="955"/>
      <c r="DD56" s="953" t="s">
        <v>981</v>
      </c>
      <c r="DE56" s="954"/>
      <c r="DF56" s="954"/>
      <c r="DG56" s="954"/>
      <c r="DH56" s="954"/>
      <c r="DI56" s="954"/>
      <c r="DJ56" s="954"/>
      <c r="DK56" s="954"/>
      <c r="DL56" s="954"/>
      <c r="DM56" s="954"/>
      <c r="DN56" s="954"/>
      <c r="DO56" s="955"/>
      <c r="DP56" s="953" t="s">
        <v>982</v>
      </c>
      <c r="DQ56" s="954"/>
      <c r="DR56" s="954"/>
      <c r="DS56" s="954"/>
      <c r="DT56" s="954"/>
      <c r="DU56" s="954"/>
      <c r="DV56" s="954"/>
      <c r="DW56" s="954"/>
      <c r="DX56" s="954"/>
      <c r="DY56" s="954"/>
      <c r="DZ56" s="954"/>
      <c r="EA56" s="955"/>
      <c r="EB56" s="953" t="s">
        <v>983</v>
      </c>
      <c r="EC56" s="954"/>
      <c r="ED56" s="954"/>
      <c r="EE56" s="954"/>
      <c r="EF56" s="954"/>
      <c r="EG56" s="954"/>
      <c r="EH56" s="954"/>
      <c r="EI56" s="954"/>
      <c r="EJ56" s="954"/>
      <c r="EK56" s="954"/>
      <c r="EL56" s="954"/>
      <c r="EM56" s="955"/>
      <c r="EN56" s="956" t="s">
        <v>984</v>
      </c>
      <c r="EO56" s="957"/>
      <c r="EP56" s="957"/>
      <c r="EQ56" s="957"/>
      <c r="ER56" s="957"/>
      <c r="ES56" s="957"/>
      <c r="ET56" s="957"/>
      <c r="EU56" s="957"/>
      <c r="EV56" s="957"/>
      <c r="EW56" s="957"/>
      <c r="EX56" s="957"/>
      <c r="EY56" s="957"/>
      <c r="EZ56" s="958" t="s">
        <v>557</v>
      </c>
    </row>
    <row r="57" spans="2:157" s="99" customFormat="1" ht="27" customHeight="1">
      <c r="B57" s="917"/>
      <c r="C57" s="918"/>
      <c r="D57" s="935" t="s">
        <v>797</v>
      </c>
      <c r="E57" s="936"/>
      <c r="F57" s="936"/>
      <c r="G57" s="937"/>
      <c r="H57" s="935" t="s">
        <v>985</v>
      </c>
      <c r="I57" s="937"/>
      <c r="J57" s="923" t="s">
        <v>810</v>
      </c>
      <c r="K57" s="938" t="s">
        <v>811</v>
      </c>
      <c r="L57" s="942"/>
      <c r="M57" s="942"/>
      <c r="N57" s="926"/>
      <c r="O57" s="943" t="s">
        <v>986</v>
      </c>
      <c r="P57" s="938" t="s">
        <v>848</v>
      </c>
      <c r="Q57" s="942"/>
      <c r="R57" s="926"/>
      <c r="S57" s="834" t="s">
        <v>801</v>
      </c>
      <c r="T57" s="852" t="s">
        <v>802</v>
      </c>
      <c r="U57" s="947" t="s">
        <v>992</v>
      </c>
      <c r="V57" s="948"/>
      <c r="W57" s="935" t="s">
        <v>988</v>
      </c>
      <c r="X57" s="936"/>
      <c r="Y57" s="937"/>
      <c r="Z57" s="938" t="s">
        <v>989</v>
      </c>
      <c r="AA57" s="926"/>
      <c r="AB57" s="935" t="s">
        <v>805</v>
      </c>
      <c r="AC57" s="936"/>
      <c r="AD57" s="937"/>
      <c r="AE57" s="943" t="s">
        <v>990</v>
      </c>
      <c r="AF57" s="943" t="s">
        <v>806</v>
      </c>
      <c r="AG57" s="950" t="s">
        <v>798</v>
      </c>
      <c r="AH57" s="947" t="s">
        <v>799</v>
      </c>
      <c r="AI57" s="948"/>
      <c r="AJ57" s="948"/>
      <c r="AK57" s="947" t="s">
        <v>800</v>
      </c>
      <c r="AL57" s="852" t="s">
        <v>808</v>
      </c>
      <c r="AM57" s="947" t="s">
        <v>803</v>
      </c>
      <c r="AN57" s="938" t="s">
        <v>989</v>
      </c>
      <c r="AO57" s="926"/>
      <c r="AP57" s="923" t="s">
        <v>805</v>
      </c>
      <c r="AQ57" s="943" t="s">
        <v>990</v>
      </c>
      <c r="AR57" s="943" t="s">
        <v>806</v>
      </c>
      <c r="AS57" s="947" t="s">
        <v>798</v>
      </c>
      <c r="AT57" s="947" t="s">
        <v>799</v>
      </c>
      <c r="AU57" s="948"/>
      <c r="AV57" s="948"/>
      <c r="AW57" s="947" t="s">
        <v>800</v>
      </c>
      <c r="AX57" s="943" t="s">
        <v>808</v>
      </c>
      <c r="AY57" s="943" t="s">
        <v>803</v>
      </c>
      <c r="AZ57" s="938" t="s">
        <v>989</v>
      </c>
      <c r="BA57" s="926"/>
      <c r="BB57" s="923" t="s">
        <v>805</v>
      </c>
      <c r="BC57" s="943" t="s">
        <v>991</v>
      </c>
      <c r="BD57" s="943" t="s">
        <v>806</v>
      </c>
      <c r="BE57" s="950" t="s">
        <v>798</v>
      </c>
      <c r="BF57" s="947" t="s">
        <v>799</v>
      </c>
      <c r="BG57" s="948"/>
      <c r="BH57" s="948"/>
      <c r="BI57" s="947" t="s">
        <v>800</v>
      </c>
      <c r="BJ57" s="923" t="s">
        <v>808</v>
      </c>
      <c r="BK57" s="947" t="s">
        <v>803</v>
      </c>
      <c r="BL57" s="938" t="s">
        <v>989</v>
      </c>
      <c r="BM57" s="926"/>
      <c r="BN57" s="923" t="s">
        <v>805</v>
      </c>
      <c r="BO57" s="943" t="s">
        <v>991</v>
      </c>
      <c r="BP57" s="943" t="s">
        <v>806</v>
      </c>
      <c r="BQ57" s="952" t="s">
        <v>798</v>
      </c>
      <c r="BR57" s="947" t="s">
        <v>799</v>
      </c>
      <c r="BS57" s="948"/>
      <c r="BT57" s="948"/>
      <c r="BU57" s="952" t="s">
        <v>800</v>
      </c>
      <c r="BV57" s="946" t="s">
        <v>808</v>
      </c>
      <c r="BW57" s="952" t="s">
        <v>803</v>
      </c>
      <c r="BX57" s="938" t="s">
        <v>989</v>
      </c>
      <c r="BY57" s="926"/>
      <c r="BZ57" s="923" t="s">
        <v>805</v>
      </c>
      <c r="CA57" s="947" t="s">
        <v>990</v>
      </c>
      <c r="CB57" s="935" t="s">
        <v>797</v>
      </c>
      <c r="CC57" s="936"/>
      <c r="CD57" s="936"/>
      <c r="CE57" s="937"/>
      <c r="CF57" s="935" t="s">
        <v>985</v>
      </c>
      <c r="CG57" s="937"/>
      <c r="CH57" s="923" t="s">
        <v>810</v>
      </c>
      <c r="CI57" s="935" t="s">
        <v>811</v>
      </c>
      <c r="CJ57" s="936"/>
      <c r="CK57" s="936"/>
      <c r="CL57" s="937"/>
      <c r="CM57" s="943" t="s">
        <v>986</v>
      </c>
      <c r="CN57" s="938" t="s">
        <v>848</v>
      </c>
      <c r="CO57" s="942"/>
      <c r="CP57" s="926"/>
      <c r="CQ57" s="834" t="s">
        <v>801</v>
      </c>
      <c r="CR57" s="852" t="s">
        <v>802</v>
      </c>
      <c r="CS57" s="947" t="s">
        <v>992</v>
      </c>
      <c r="CT57" s="948"/>
      <c r="CU57" s="935" t="s">
        <v>988</v>
      </c>
      <c r="CV57" s="936"/>
      <c r="CW57" s="937"/>
      <c r="CX57" s="938" t="s">
        <v>989</v>
      </c>
      <c r="CY57" s="926"/>
      <c r="CZ57" s="935" t="s">
        <v>805</v>
      </c>
      <c r="DA57" s="936"/>
      <c r="DB57" s="937"/>
      <c r="DC57" s="943" t="s">
        <v>990</v>
      </c>
      <c r="DD57" s="943" t="s">
        <v>806</v>
      </c>
      <c r="DE57" s="950" t="s">
        <v>798</v>
      </c>
      <c r="DF57" s="947" t="s">
        <v>799</v>
      </c>
      <c r="DG57" s="948"/>
      <c r="DH57" s="948"/>
      <c r="DI57" s="947" t="s">
        <v>800</v>
      </c>
      <c r="DJ57" s="852" t="s">
        <v>808</v>
      </c>
      <c r="DK57" s="947" t="s">
        <v>803</v>
      </c>
      <c r="DL57" s="938" t="s">
        <v>989</v>
      </c>
      <c r="DM57" s="926"/>
      <c r="DN57" s="923" t="s">
        <v>805</v>
      </c>
      <c r="DO57" s="943" t="s">
        <v>990</v>
      </c>
      <c r="DP57" s="943" t="s">
        <v>806</v>
      </c>
      <c r="DQ57" s="947" t="s">
        <v>798</v>
      </c>
      <c r="DR57" s="947" t="s">
        <v>799</v>
      </c>
      <c r="DS57" s="948"/>
      <c r="DT57" s="948"/>
      <c r="DU57" s="947" t="s">
        <v>800</v>
      </c>
      <c r="DV57" s="923" t="s">
        <v>808</v>
      </c>
      <c r="DW57" s="947" t="s">
        <v>803</v>
      </c>
      <c r="DX57" s="938" t="s">
        <v>989</v>
      </c>
      <c r="DY57" s="926"/>
      <c r="DZ57" s="923" t="s">
        <v>805</v>
      </c>
      <c r="EA57" s="943" t="s">
        <v>991</v>
      </c>
      <c r="EB57" s="943" t="s">
        <v>806</v>
      </c>
      <c r="EC57" s="950" t="s">
        <v>798</v>
      </c>
      <c r="ED57" s="947" t="s">
        <v>799</v>
      </c>
      <c r="EE57" s="948"/>
      <c r="EF57" s="948"/>
      <c r="EG57" s="947" t="s">
        <v>800</v>
      </c>
      <c r="EH57" s="852" t="s">
        <v>808</v>
      </c>
      <c r="EI57" s="947" t="s">
        <v>803</v>
      </c>
      <c r="EJ57" s="938" t="s">
        <v>989</v>
      </c>
      <c r="EK57" s="926"/>
      <c r="EL57" s="923" t="s">
        <v>805</v>
      </c>
      <c r="EM57" s="943" t="s">
        <v>991</v>
      </c>
      <c r="EN57" s="943" t="s">
        <v>806</v>
      </c>
      <c r="EO57" s="952" t="s">
        <v>798</v>
      </c>
      <c r="EP57" s="947" t="s">
        <v>799</v>
      </c>
      <c r="EQ57" s="948"/>
      <c r="ER57" s="948"/>
      <c r="ES57" s="952" t="s">
        <v>800</v>
      </c>
      <c r="ET57" s="946" t="s">
        <v>808</v>
      </c>
      <c r="EU57" s="952" t="s">
        <v>803</v>
      </c>
      <c r="EV57" s="938" t="s">
        <v>989</v>
      </c>
      <c r="EW57" s="926"/>
      <c r="EX57" s="923" t="s">
        <v>805</v>
      </c>
      <c r="EY57" s="947" t="s">
        <v>990</v>
      </c>
      <c r="EZ57" s="959"/>
    </row>
    <row r="58" spans="2:157" s="99" customFormat="1" ht="51" customHeight="1">
      <c r="B58" s="917"/>
      <c r="C58" s="918"/>
      <c r="D58" s="136" t="s">
        <v>993</v>
      </c>
      <c r="E58" s="136" t="s">
        <v>994</v>
      </c>
      <c r="F58" s="136" t="s">
        <v>995</v>
      </c>
      <c r="G58" s="136" t="s">
        <v>996</v>
      </c>
      <c r="H58" s="136" t="s">
        <v>997</v>
      </c>
      <c r="I58" s="136" t="s">
        <v>998</v>
      </c>
      <c r="J58" s="924"/>
      <c r="K58" s="136" t="s">
        <v>999</v>
      </c>
      <c r="L58" s="136" t="s">
        <v>1000</v>
      </c>
      <c r="M58" s="136" t="s">
        <v>1001</v>
      </c>
      <c r="N58" s="136" t="s">
        <v>1002</v>
      </c>
      <c r="O58" s="944"/>
      <c r="P58" s="136" t="s">
        <v>1003</v>
      </c>
      <c r="Q58" s="364" t="s">
        <v>1004</v>
      </c>
      <c r="R58" s="136" t="s">
        <v>1005</v>
      </c>
      <c r="S58" s="837"/>
      <c r="T58" s="853"/>
      <c r="U58" s="429" t="s">
        <v>1006</v>
      </c>
      <c r="V58" s="123" t="s">
        <v>206</v>
      </c>
      <c r="W58" s="136" t="s">
        <v>1007</v>
      </c>
      <c r="X58" s="136" t="s">
        <v>1008</v>
      </c>
      <c r="Y58" s="136" t="s">
        <v>1002</v>
      </c>
      <c r="Z58" s="364" t="s">
        <v>815</v>
      </c>
      <c r="AA58" s="364" t="s">
        <v>15</v>
      </c>
      <c r="AB58" s="138" t="s">
        <v>1009</v>
      </c>
      <c r="AC58" s="136" t="s">
        <v>1010</v>
      </c>
      <c r="AD58" s="136" t="s">
        <v>1002</v>
      </c>
      <c r="AE58" s="944"/>
      <c r="AF58" s="944"/>
      <c r="AG58" s="951"/>
      <c r="AH58" s="364" t="s">
        <v>810</v>
      </c>
      <c r="AI58" s="364" t="s">
        <v>811</v>
      </c>
      <c r="AJ58" s="136" t="s">
        <v>812</v>
      </c>
      <c r="AK58" s="948"/>
      <c r="AL58" s="853"/>
      <c r="AM58" s="948"/>
      <c r="AN58" s="364" t="s">
        <v>815</v>
      </c>
      <c r="AO58" s="364" t="s">
        <v>15</v>
      </c>
      <c r="AP58" s="924"/>
      <c r="AQ58" s="944"/>
      <c r="AR58" s="944"/>
      <c r="AS58" s="948"/>
      <c r="AT58" s="364" t="s">
        <v>810</v>
      </c>
      <c r="AU58" s="364" t="s">
        <v>811</v>
      </c>
      <c r="AV58" s="136" t="s">
        <v>812</v>
      </c>
      <c r="AW58" s="948"/>
      <c r="AX58" s="944"/>
      <c r="AY58" s="944"/>
      <c r="AZ58" s="364" t="s">
        <v>815</v>
      </c>
      <c r="BA58" s="364" t="s">
        <v>15</v>
      </c>
      <c r="BB58" s="924"/>
      <c r="BC58" s="944"/>
      <c r="BD58" s="944"/>
      <c r="BE58" s="951"/>
      <c r="BF58" s="364" t="s">
        <v>810</v>
      </c>
      <c r="BG58" s="364" t="s">
        <v>811</v>
      </c>
      <c r="BH58" s="136" t="s">
        <v>812</v>
      </c>
      <c r="BI58" s="948"/>
      <c r="BJ58" s="924"/>
      <c r="BK58" s="948"/>
      <c r="BL58" s="364" t="s">
        <v>815</v>
      </c>
      <c r="BM58" s="364" t="s">
        <v>15</v>
      </c>
      <c r="BN58" s="924"/>
      <c r="BO58" s="944"/>
      <c r="BP58" s="944"/>
      <c r="BQ58" s="948"/>
      <c r="BR58" s="364" t="s">
        <v>810</v>
      </c>
      <c r="BS58" s="364" t="s">
        <v>811</v>
      </c>
      <c r="BT58" s="136" t="s">
        <v>812</v>
      </c>
      <c r="BU58" s="948"/>
      <c r="BV58" s="924"/>
      <c r="BW58" s="948"/>
      <c r="BX58" s="364" t="s">
        <v>815</v>
      </c>
      <c r="BY58" s="364" t="s">
        <v>15</v>
      </c>
      <c r="BZ58" s="924"/>
      <c r="CA58" s="948"/>
      <c r="CB58" s="136" t="s">
        <v>993</v>
      </c>
      <c r="CC58" s="136" t="s">
        <v>994</v>
      </c>
      <c r="CD58" s="136" t="s">
        <v>995</v>
      </c>
      <c r="CE58" s="136" t="s">
        <v>996</v>
      </c>
      <c r="CF58" s="136" t="s">
        <v>997</v>
      </c>
      <c r="CG58" s="136" t="s">
        <v>998</v>
      </c>
      <c r="CH58" s="924"/>
      <c r="CI58" s="136" t="s">
        <v>999</v>
      </c>
      <c r="CJ58" s="136" t="s">
        <v>1000</v>
      </c>
      <c r="CK58" s="136" t="s">
        <v>1001</v>
      </c>
      <c r="CL58" s="136" t="s">
        <v>1002</v>
      </c>
      <c r="CM58" s="944"/>
      <c r="CN58" s="136" t="s">
        <v>1003</v>
      </c>
      <c r="CO58" s="136" t="s">
        <v>1004</v>
      </c>
      <c r="CP58" s="136" t="s">
        <v>1005</v>
      </c>
      <c r="CQ58" s="837"/>
      <c r="CR58" s="853"/>
      <c r="CS58" s="364" t="s">
        <v>1006</v>
      </c>
      <c r="CT58" s="136" t="s">
        <v>206</v>
      </c>
      <c r="CU58" s="136" t="s">
        <v>1007</v>
      </c>
      <c r="CV58" s="136" t="s">
        <v>1008</v>
      </c>
      <c r="CW58" s="136" t="s">
        <v>1002</v>
      </c>
      <c r="CX58" s="364" t="s">
        <v>815</v>
      </c>
      <c r="CY58" s="364" t="s">
        <v>15</v>
      </c>
      <c r="CZ58" s="138" t="s">
        <v>1009</v>
      </c>
      <c r="DA58" s="136" t="s">
        <v>1010</v>
      </c>
      <c r="DB58" s="136" t="s">
        <v>1002</v>
      </c>
      <c r="DC58" s="944"/>
      <c r="DD58" s="944"/>
      <c r="DE58" s="951"/>
      <c r="DF58" s="364" t="s">
        <v>810</v>
      </c>
      <c r="DG58" s="364" t="s">
        <v>811</v>
      </c>
      <c r="DH58" s="136" t="s">
        <v>812</v>
      </c>
      <c r="DI58" s="948"/>
      <c r="DJ58" s="853"/>
      <c r="DK58" s="948"/>
      <c r="DL58" s="364" t="s">
        <v>815</v>
      </c>
      <c r="DM58" s="364" t="s">
        <v>15</v>
      </c>
      <c r="DN58" s="924"/>
      <c r="DO58" s="944"/>
      <c r="DP58" s="944"/>
      <c r="DQ58" s="948"/>
      <c r="DR58" s="364" t="s">
        <v>810</v>
      </c>
      <c r="DS58" s="364" t="s">
        <v>811</v>
      </c>
      <c r="DT58" s="136" t="s">
        <v>812</v>
      </c>
      <c r="DU58" s="948"/>
      <c r="DV58" s="924"/>
      <c r="DW58" s="948"/>
      <c r="DX58" s="364" t="s">
        <v>815</v>
      </c>
      <c r="DY58" s="364" t="s">
        <v>15</v>
      </c>
      <c r="DZ58" s="924"/>
      <c r="EA58" s="944"/>
      <c r="EB58" s="944"/>
      <c r="EC58" s="951"/>
      <c r="ED58" s="364" t="s">
        <v>810</v>
      </c>
      <c r="EE58" s="364" t="s">
        <v>811</v>
      </c>
      <c r="EF58" s="136" t="s">
        <v>812</v>
      </c>
      <c r="EG58" s="948"/>
      <c r="EH58" s="853"/>
      <c r="EI58" s="948"/>
      <c r="EJ58" s="364" t="s">
        <v>815</v>
      </c>
      <c r="EK58" s="364" t="s">
        <v>15</v>
      </c>
      <c r="EL58" s="924"/>
      <c r="EM58" s="944"/>
      <c r="EN58" s="944"/>
      <c r="EO58" s="948"/>
      <c r="EP58" s="364" t="s">
        <v>810</v>
      </c>
      <c r="EQ58" s="364" t="s">
        <v>811</v>
      </c>
      <c r="ER58" s="136" t="s">
        <v>812</v>
      </c>
      <c r="ES58" s="948"/>
      <c r="ET58" s="924"/>
      <c r="EU58" s="948"/>
      <c r="EV58" s="364" t="s">
        <v>815</v>
      </c>
      <c r="EW58" s="364" t="s">
        <v>15</v>
      </c>
      <c r="EX58" s="924"/>
      <c r="EY58" s="948"/>
      <c r="EZ58" s="960"/>
    </row>
    <row r="59" spans="2:157" ht="13.35" customHeight="1">
      <c r="B59" s="919"/>
      <c r="C59" s="920"/>
      <c r="D59" s="139" t="s">
        <v>816</v>
      </c>
      <c r="E59" s="139" t="s">
        <v>816</v>
      </c>
      <c r="F59" s="139" t="s">
        <v>816</v>
      </c>
      <c r="G59" s="139" t="s">
        <v>816</v>
      </c>
      <c r="H59" s="139" t="s">
        <v>816</v>
      </c>
      <c r="I59" s="139" t="s">
        <v>816</v>
      </c>
      <c r="J59" s="139" t="s">
        <v>816</v>
      </c>
      <c r="K59" s="139" t="s">
        <v>816</v>
      </c>
      <c r="L59" s="139" t="s">
        <v>816</v>
      </c>
      <c r="M59" s="139" t="s">
        <v>816</v>
      </c>
      <c r="N59" s="139" t="s">
        <v>816</v>
      </c>
      <c r="O59" s="139" t="s">
        <v>816</v>
      </c>
      <c r="P59" s="139" t="s">
        <v>816</v>
      </c>
      <c r="Q59" s="391" t="s">
        <v>816</v>
      </c>
      <c r="R59" s="139" t="s">
        <v>816</v>
      </c>
      <c r="S59" s="139" t="s">
        <v>816</v>
      </c>
      <c r="T59" s="139" t="s">
        <v>816</v>
      </c>
      <c r="U59" s="139" t="s">
        <v>816</v>
      </c>
      <c r="V59" s="139" t="s">
        <v>816</v>
      </c>
      <c r="W59" s="139" t="s">
        <v>816</v>
      </c>
      <c r="X59" s="139" t="s">
        <v>816</v>
      </c>
      <c r="Y59" s="139" t="s">
        <v>816</v>
      </c>
      <c r="Z59" s="139" t="s">
        <v>816</v>
      </c>
      <c r="AA59" s="139" t="s">
        <v>816</v>
      </c>
      <c r="AB59" s="139" t="s">
        <v>816</v>
      </c>
      <c r="AC59" s="139" t="s">
        <v>816</v>
      </c>
      <c r="AD59" s="139" t="s">
        <v>816</v>
      </c>
      <c r="AE59" s="139" t="s">
        <v>816</v>
      </c>
      <c r="AF59" s="139" t="s">
        <v>816</v>
      </c>
      <c r="AG59" s="139" t="s">
        <v>816</v>
      </c>
      <c r="AH59" s="139" t="s">
        <v>816</v>
      </c>
      <c r="AI59" s="139" t="s">
        <v>816</v>
      </c>
      <c r="AJ59" s="139" t="s">
        <v>816</v>
      </c>
      <c r="AK59" s="139" t="s">
        <v>816</v>
      </c>
      <c r="AL59" s="139" t="s">
        <v>816</v>
      </c>
      <c r="AM59" s="139" t="s">
        <v>816</v>
      </c>
      <c r="AN59" s="139" t="s">
        <v>816</v>
      </c>
      <c r="AO59" s="139" t="s">
        <v>816</v>
      </c>
      <c r="AP59" s="139" t="s">
        <v>816</v>
      </c>
      <c r="AQ59" s="139" t="s">
        <v>816</v>
      </c>
      <c r="AR59" s="139" t="s">
        <v>816</v>
      </c>
      <c r="AS59" s="139" t="s">
        <v>816</v>
      </c>
      <c r="AT59" s="139" t="s">
        <v>816</v>
      </c>
      <c r="AU59" s="139" t="s">
        <v>816</v>
      </c>
      <c r="AV59" s="139" t="s">
        <v>816</v>
      </c>
      <c r="AW59" s="139" t="s">
        <v>816</v>
      </c>
      <c r="AX59" s="139" t="s">
        <v>816</v>
      </c>
      <c r="AY59" s="139" t="s">
        <v>816</v>
      </c>
      <c r="AZ59" s="391" t="s">
        <v>816</v>
      </c>
      <c r="BA59" s="391" t="s">
        <v>816</v>
      </c>
      <c r="BB59" s="391" t="s">
        <v>816</v>
      </c>
      <c r="BC59" s="139" t="s">
        <v>816</v>
      </c>
      <c r="BD59" s="139" t="s">
        <v>816</v>
      </c>
      <c r="BE59" s="139" t="s">
        <v>816</v>
      </c>
      <c r="BF59" s="139" t="s">
        <v>816</v>
      </c>
      <c r="BG59" s="139" t="s">
        <v>816</v>
      </c>
      <c r="BH59" s="139" t="s">
        <v>816</v>
      </c>
      <c r="BI59" s="139" t="s">
        <v>816</v>
      </c>
      <c r="BJ59" s="139" t="s">
        <v>816</v>
      </c>
      <c r="BK59" s="139" t="s">
        <v>816</v>
      </c>
      <c r="BL59" s="391" t="s">
        <v>816</v>
      </c>
      <c r="BM59" s="391" t="s">
        <v>816</v>
      </c>
      <c r="BN59" s="391" t="s">
        <v>816</v>
      </c>
      <c r="BO59" s="139" t="s">
        <v>816</v>
      </c>
      <c r="BP59" s="139" t="s">
        <v>816</v>
      </c>
      <c r="BQ59" s="139" t="s">
        <v>816</v>
      </c>
      <c r="BR59" s="139" t="s">
        <v>816</v>
      </c>
      <c r="BS59" s="139" t="s">
        <v>816</v>
      </c>
      <c r="BT59" s="139" t="s">
        <v>816</v>
      </c>
      <c r="BU59" s="139" t="s">
        <v>816</v>
      </c>
      <c r="BV59" s="139" t="s">
        <v>816</v>
      </c>
      <c r="BW59" s="139" t="s">
        <v>816</v>
      </c>
      <c r="BX59" s="391" t="s">
        <v>816</v>
      </c>
      <c r="BY59" s="391" t="s">
        <v>816</v>
      </c>
      <c r="BZ59" s="391" t="s">
        <v>816</v>
      </c>
      <c r="CA59" s="139" t="s">
        <v>816</v>
      </c>
      <c r="CB59" s="139" t="s">
        <v>816</v>
      </c>
      <c r="CC59" s="139" t="s">
        <v>816</v>
      </c>
      <c r="CD59" s="139" t="s">
        <v>816</v>
      </c>
      <c r="CE59" s="139" t="s">
        <v>816</v>
      </c>
      <c r="CF59" s="139" t="s">
        <v>816</v>
      </c>
      <c r="CG59" s="139" t="s">
        <v>816</v>
      </c>
      <c r="CH59" s="139" t="s">
        <v>816</v>
      </c>
      <c r="CI59" s="139" t="s">
        <v>816</v>
      </c>
      <c r="CJ59" s="139" t="s">
        <v>816</v>
      </c>
      <c r="CK59" s="139" t="s">
        <v>816</v>
      </c>
      <c r="CL59" s="139" t="s">
        <v>816</v>
      </c>
      <c r="CM59" s="139" t="s">
        <v>816</v>
      </c>
      <c r="CN59" s="139" t="s">
        <v>816</v>
      </c>
      <c r="CO59" s="139" t="s">
        <v>816</v>
      </c>
      <c r="CP59" s="139" t="s">
        <v>816</v>
      </c>
      <c r="CQ59" s="139" t="s">
        <v>816</v>
      </c>
      <c r="CR59" s="139" t="s">
        <v>816</v>
      </c>
      <c r="CS59" s="139" t="s">
        <v>816</v>
      </c>
      <c r="CT59" s="139" t="s">
        <v>816</v>
      </c>
      <c r="CU59" s="139" t="s">
        <v>816</v>
      </c>
      <c r="CV59" s="139" t="s">
        <v>816</v>
      </c>
      <c r="CW59" s="139" t="s">
        <v>816</v>
      </c>
      <c r="CX59" s="139" t="s">
        <v>816</v>
      </c>
      <c r="CY59" s="139" t="s">
        <v>816</v>
      </c>
      <c r="CZ59" s="139" t="s">
        <v>816</v>
      </c>
      <c r="DA59" s="139" t="s">
        <v>816</v>
      </c>
      <c r="DB59" s="139" t="s">
        <v>816</v>
      </c>
      <c r="DC59" s="139" t="s">
        <v>816</v>
      </c>
      <c r="DD59" s="139" t="s">
        <v>816</v>
      </c>
      <c r="DE59" s="139" t="s">
        <v>816</v>
      </c>
      <c r="DF59" s="139" t="s">
        <v>816</v>
      </c>
      <c r="DG59" s="139" t="s">
        <v>816</v>
      </c>
      <c r="DH59" s="139" t="s">
        <v>816</v>
      </c>
      <c r="DI59" s="139" t="s">
        <v>816</v>
      </c>
      <c r="DJ59" s="139" t="s">
        <v>816</v>
      </c>
      <c r="DK59" s="139" t="s">
        <v>816</v>
      </c>
      <c r="DL59" s="391" t="s">
        <v>816</v>
      </c>
      <c r="DM59" s="391" t="s">
        <v>816</v>
      </c>
      <c r="DN59" s="391" t="s">
        <v>816</v>
      </c>
      <c r="DO59" s="139" t="s">
        <v>816</v>
      </c>
      <c r="DP59" s="139" t="s">
        <v>816</v>
      </c>
      <c r="DQ59" s="139" t="s">
        <v>816</v>
      </c>
      <c r="DR59" s="139" t="s">
        <v>816</v>
      </c>
      <c r="DS59" s="139" t="s">
        <v>816</v>
      </c>
      <c r="DT59" s="139" t="s">
        <v>816</v>
      </c>
      <c r="DU59" s="139" t="s">
        <v>816</v>
      </c>
      <c r="DV59" s="139" t="s">
        <v>816</v>
      </c>
      <c r="DW59" s="139" t="s">
        <v>816</v>
      </c>
      <c r="DX59" s="391" t="s">
        <v>816</v>
      </c>
      <c r="DY59" s="391" t="s">
        <v>816</v>
      </c>
      <c r="DZ59" s="391" t="s">
        <v>816</v>
      </c>
      <c r="EA59" s="139" t="s">
        <v>816</v>
      </c>
      <c r="EB59" s="139" t="s">
        <v>816</v>
      </c>
      <c r="EC59" s="139" t="s">
        <v>816</v>
      </c>
      <c r="ED59" s="139" t="s">
        <v>816</v>
      </c>
      <c r="EE59" s="139" t="s">
        <v>816</v>
      </c>
      <c r="EF59" s="139" t="s">
        <v>816</v>
      </c>
      <c r="EG59" s="139" t="s">
        <v>816</v>
      </c>
      <c r="EH59" s="139" t="s">
        <v>816</v>
      </c>
      <c r="EI59" s="139" t="s">
        <v>816</v>
      </c>
      <c r="EJ59" s="391" t="s">
        <v>816</v>
      </c>
      <c r="EK59" s="391" t="s">
        <v>816</v>
      </c>
      <c r="EL59" s="391" t="s">
        <v>816</v>
      </c>
      <c r="EM59" s="139" t="s">
        <v>816</v>
      </c>
      <c r="EN59" s="139" t="s">
        <v>816</v>
      </c>
      <c r="EO59" s="139" t="s">
        <v>816</v>
      </c>
      <c r="EP59" s="139" t="s">
        <v>816</v>
      </c>
      <c r="EQ59" s="139" t="s">
        <v>816</v>
      </c>
      <c r="ER59" s="139" t="s">
        <v>816</v>
      </c>
      <c r="ES59" s="139" t="s">
        <v>816</v>
      </c>
      <c r="ET59" s="139" t="s">
        <v>816</v>
      </c>
      <c r="EU59" s="139" t="s">
        <v>816</v>
      </c>
      <c r="EV59" s="391" t="s">
        <v>816</v>
      </c>
      <c r="EW59" s="391" t="s">
        <v>816</v>
      </c>
      <c r="EX59" s="391" t="s">
        <v>816</v>
      </c>
      <c r="EY59" s="139" t="s">
        <v>816</v>
      </c>
      <c r="EZ59" s="139" t="s">
        <v>816</v>
      </c>
    </row>
    <row r="60" spans="2:157" ht="27" customHeight="1">
      <c r="B60" s="440" t="s">
        <v>851</v>
      </c>
      <c r="C60" s="422"/>
      <c r="D60" s="148"/>
      <c r="E60" s="148"/>
      <c r="F60" s="148"/>
      <c r="G60" s="148"/>
      <c r="H60" s="148"/>
      <c r="I60" s="148"/>
      <c r="J60" s="148"/>
      <c r="K60" s="148"/>
      <c r="L60" s="148"/>
      <c r="M60" s="148"/>
      <c r="N60" s="148"/>
      <c r="O60" s="148"/>
      <c r="P60" s="148"/>
      <c r="Q60" s="148"/>
      <c r="R60" s="148"/>
      <c r="S60" s="148"/>
      <c r="T60" s="148"/>
      <c r="U60" s="148"/>
      <c r="V60" s="148"/>
      <c r="W60" s="148"/>
      <c r="X60" s="148"/>
      <c r="Y60" s="148"/>
      <c r="Z60" s="148"/>
      <c r="AA60" s="148"/>
      <c r="AB60" s="148"/>
      <c r="AC60" s="148"/>
      <c r="AD60" s="148"/>
      <c r="AE60" s="148"/>
      <c r="AF60" s="148"/>
      <c r="AG60" s="148"/>
      <c r="AH60" s="148"/>
      <c r="AI60" s="148"/>
      <c r="AJ60" s="148"/>
      <c r="AK60" s="148"/>
      <c r="AL60" s="148"/>
      <c r="AM60" s="148"/>
      <c r="AN60" s="148"/>
      <c r="AO60" s="148"/>
      <c r="AP60" s="148"/>
      <c r="AQ60" s="148"/>
      <c r="AR60" s="148"/>
      <c r="AS60" s="148"/>
      <c r="AT60" s="148"/>
      <c r="AU60" s="148"/>
      <c r="AV60" s="148"/>
      <c r="AW60" s="148"/>
      <c r="AX60" s="148"/>
      <c r="AY60" s="148"/>
      <c r="AZ60" s="148"/>
      <c r="BA60" s="148"/>
      <c r="BB60" s="148"/>
      <c r="BC60" s="148"/>
      <c r="BD60" s="148"/>
      <c r="BE60" s="148"/>
      <c r="BF60" s="148"/>
      <c r="BG60" s="148"/>
      <c r="BH60" s="148"/>
      <c r="BI60" s="148"/>
      <c r="BJ60" s="148"/>
      <c r="BK60" s="148"/>
      <c r="BL60" s="148"/>
      <c r="BM60" s="148"/>
      <c r="BN60" s="148"/>
      <c r="BO60" s="148"/>
      <c r="BP60" s="148"/>
      <c r="BQ60" s="148"/>
      <c r="BR60" s="148"/>
      <c r="BS60" s="148"/>
      <c r="BT60" s="148"/>
      <c r="BU60" s="148"/>
      <c r="BV60" s="148"/>
      <c r="BW60" s="148"/>
      <c r="BX60" s="148"/>
      <c r="BY60" s="148"/>
      <c r="BZ60" s="148"/>
      <c r="CA60" s="148"/>
      <c r="CB60" s="148"/>
      <c r="CC60" s="148"/>
      <c r="CD60" s="148"/>
      <c r="CE60" s="148"/>
      <c r="CF60" s="148"/>
      <c r="CG60" s="148"/>
      <c r="CH60" s="148"/>
      <c r="CI60" s="148"/>
      <c r="CJ60" s="148"/>
      <c r="CK60" s="148"/>
      <c r="CL60" s="148"/>
      <c r="CM60" s="148"/>
      <c r="CN60" s="148"/>
      <c r="CO60" s="148"/>
      <c r="CP60" s="148"/>
      <c r="CQ60" s="148"/>
      <c r="CR60" s="148"/>
      <c r="CS60" s="148"/>
      <c r="CT60" s="148"/>
      <c r="CU60" s="148"/>
      <c r="CV60" s="148"/>
      <c r="CW60" s="148"/>
      <c r="CX60" s="148"/>
      <c r="CY60" s="148"/>
      <c r="CZ60" s="148"/>
      <c r="DA60" s="148"/>
      <c r="DB60" s="148"/>
      <c r="DC60" s="148"/>
      <c r="DD60" s="148"/>
      <c r="DE60" s="148"/>
      <c r="DF60" s="148"/>
      <c r="DG60" s="148"/>
      <c r="DH60" s="148"/>
      <c r="DI60" s="148"/>
      <c r="DJ60" s="148"/>
      <c r="DK60" s="148"/>
      <c r="DL60" s="148"/>
      <c r="DM60" s="148"/>
      <c r="DN60" s="148"/>
      <c r="DO60" s="148"/>
      <c r="DP60" s="148"/>
      <c r="DQ60" s="148"/>
      <c r="DR60" s="148"/>
      <c r="DS60" s="148"/>
      <c r="DT60" s="148"/>
      <c r="DU60" s="148"/>
      <c r="DV60" s="148"/>
      <c r="DW60" s="148"/>
      <c r="DX60" s="148"/>
      <c r="DY60" s="148"/>
      <c r="DZ60" s="148"/>
      <c r="EA60" s="148"/>
      <c r="EB60" s="148"/>
      <c r="EC60" s="148"/>
      <c r="ED60" s="148"/>
      <c r="EE60" s="148"/>
      <c r="EF60" s="148"/>
      <c r="EG60" s="148"/>
      <c r="EH60" s="148"/>
      <c r="EI60" s="148"/>
      <c r="EJ60" s="148"/>
      <c r="EK60" s="148"/>
      <c r="EL60" s="148"/>
      <c r="EM60" s="148"/>
      <c r="EN60" s="148"/>
      <c r="EO60" s="148"/>
      <c r="EP60" s="148"/>
      <c r="EQ60" s="148"/>
      <c r="ER60" s="148"/>
      <c r="ES60" s="148"/>
      <c r="ET60" s="148"/>
      <c r="EU60" s="148"/>
      <c r="EV60" s="148"/>
      <c r="EW60" s="148"/>
      <c r="EX60" s="148"/>
      <c r="EY60" s="148"/>
      <c r="EZ60" s="148"/>
    </row>
    <row r="61" spans="2:157" ht="27" customHeight="1">
      <c r="B61" s="441" t="s">
        <v>852</v>
      </c>
      <c r="C61" s="449" t="s">
        <v>1043</v>
      </c>
      <c r="D61" s="125"/>
      <c r="E61" s="125"/>
      <c r="F61" s="125"/>
      <c r="G61" s="125"/>
      <c r="H61" s="125"/>
      <c r="I61" s="125"/>
      <c r="J61" s="125"/>
      <c r="K61" s="125"/>
      <c r="L61" s="125"/>
      <c r="M61" s="125"/>
      <c r="N61" s="125"/>
      <c r="O61" s="125"/>
      <c r="P61" s="125"/>
      <c r="Q61" s="125"/>
      <c r="R61" s="125"/>
      <c r="S61" s="125"/>
      <c r="T61" s="125"/>
      <c r="U61" s="125"/>
      <c r="V61" s="125"/>
      <c r="W61" s="125"/>
      <c r="X61" s="125"/>
      <c r="Y61" s="125"/>
      <c r="Z61" s="125"/>
      <c r="AA61" s="125"/>
      <c r="AB61" s="125"/>
      <c r="AC61" s="125"/>
      <c r="AD61" s="125"/>
      <c r="AE61" s="126">
        <f>SUM(D61:AD61)</f>
        <v>0</v>
      </c>
      <c r="AF61" s="125"/>
      <c r="AG61" s="125"/>
      <c r="AH61" s="125"/>
      <c r="AI61" s="125"/>
      <c r="AJ61" s="125"/>
      <c r="AK61" s="125"/>
      <c r="AL61" s="125"/>
      <c r="AM61" s="125"/>
      <c r="AN61" s="125"/>
      <c r="AO61" s="125"/>
      <c r="AP61" s="125"/>
      <c r="AQ61" s="126">
        <f>SUM(AF61:AP61)</f>
        <v>0</v>
      </c>
      <c r="AR61" s="125"/>
      <c r="AS61" s="125"/>
      <c r="AT61" s="125"/>
      <c r="AU61" s="125"/>
      <c r="AV61" s="125"/>
      <c r="AW61" s="125"/>
      <c r="AX61" s="125"/>
      <c r="AY61" s="125"/>
      <c r="AZ61" s="125"/>
      <c r="BA61" s="125"/>
      <c r="BB61" s="125"/>
      <c r="BC61" s="126">
        <f>SUM(AR61:BB61)</f>
        <v>0</v>
      </c>
      <c r="BD61" s="148"/>
      <c r="BE61" s="148"/>
      <c r="BF61" s="148"/>
      <c r="BG61" s="148"/>
      <c r="BH61" s="148"/>
      <c r="BI61" s="148"/>
      <c r="BJ61" s="148"/>
      <c r="BK61" s="148"/>
      <c r="BL61" s="148"/>
      <c r="BM61" s="148"/>
      <c r="BN61" s="148"/>
      <c r="BO61" s="130"/>
      <c r="BP61" s="148"/>
      <c r="BQ61" s="148"/>
      <c r="BR61" s="148"/>
      <c r="BS61" s="148"/>
      <c r="BT61" s="148"/>
      <c r="BU61" s="148"/>
      <c r="BV61" s="148"/>
      <c r="BW61" s="148"/>
      <c r="BX61" s="148"/>
      <c r="BY61" s="148"/>
      <c r="BZ61" s="148"/>
      <c r="CA61" s="130"/>
      <c r="CB61" s="125"/>
      <c r="CC61" s="125"/>
      <c r="CD61" s="125"/>
      <c r="CE61" s="125"/>
      <c r="CF61" s="125"/>
      <c r="CG61" s="125"/>
      <c r="CH61" s="125"/>
      <c r="CI61" s="125"/>
      <c r="CJ61" s="125"/>
      <c r="CK61" s="125"/>
      <c r="CL61" s="125"/>
      <c r="CM61" s="125"/>
      <c r="CN61" s="125"/>
      <c r="CO61" s="125"/>
      <c r="CP61" s="125"/>
      <c r="CQ61" s="125"/>
      <c r="CR61" s="125"/>
      <c r="CS61" s="125"/>
      <c r="CT61" s="125"/>
      <c r="CU61" s="125"/>
      <c r="CV61" s="125"/>
      <c r="CW61" s="125"/>
      <c r="CX61" s="125"/>
      <c r="CY61" s="125"/>
      <c r="CZ61" s="125"/>
      <c r="DA61" s="125"/>
      <c r="DB61" s="125"/>
      <c r="DC61" s="126">
        <f>SUM(CB61:DB61)</f>
        <v>0</v>
      </c>
      <c r="DD61" s="125"/>
      <c r="DE61" s="125"/>
      <c r="DF61" s="125"/>
      <c r="DG61" s="125"/>
      <c r="DH61" s="125"/>
      <c r="DI61" s="125"/>
      <c r="DJ61" s="125"/>
      <c r="DK61" s="125"/>
      <c r="DL61" s="125"/>
      <c r="DM61" s="125"/>
      <c r="DN61" s="125"/>
      <c r="DO61" s="126">
        <f>SUM(DD61:DN61)</f>
        <v>0</v>
      </c>
      <c r="DP61" s="125"/>
      <c r="DQ61" s="125"/>
      <c r="DR61" s="125"/>
      <c r="DS61" s="125"/>
      <c r="DT61" s="125"/>
      <c r="DU61" s="125"/>
      <c r="DV61" s="125"/>
      <c r="DW61" s="125"/>
      <c r="DX61" s="125"/>
      <c r="DY61" s="125"/>
      <c r="DZ61" s="125"/>
      <c r="EA61" s="126">
        <f>SUM(DP61:DZ61)</f>
        <v>0</v>
      </c>
      <c r="EB61" s="148"/>
      <c r="EC61" s="148"/>
      <c r="ED61" s="148"/>
      <c r="EE61" s="148"/>
      <c r="EF61" s="148"/>
      <c r="EG61" s="148"/>
      <c r="EH61" s="148"/>
      <c r="EI61" s="148"/>
      <c r="EJ61" s="148"/>
      <c r="EK61" s="148"/>
      <c r="EL61" s="148"/>
      <c r="EM61" s="130"/>
      <c r="EN61" s="148"/>
      <c r="EO61" s="148"/>
      <c r="EP61" s="148"/>
      <c r="EQ61" s="148"/>
      <c r="ER61" s="148"/>
      <c r="ES61" s="148"/>
      <c r="ET61" s="148"/>
      <c r="EU61" s="148"/>
      <c r="EV61" s="148"/>
      <c r="EW61" s="148"/>
      <c r="EX61" s="148"/>
      <c r="EY61" s="130"/>
      <c r="EZ61" s="108">
        <f>SUM(AE61,AQ61,BC61,BO61,CA61,DC61,DO61,EA61,EM61,EY61)</f>
        <v>0</v>
      </c>
    </row>
    <row r="62" spans="2:157" ht="27" customHeight="1">
      <c r="B62" s="441" t="s">
        <v>854</v>
      </c>
      <c r="C62" s="449" t="s">
        <v>1044</v>
      </c>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6">
        <f>SUM(D62:AD62)</f>
        <v>0</v>
      </c>
      <c r="AF62" s="125"/>
      <c r="AG62" s="125"/>
      <c r="AH62" s="125"/>
      <c r="AI62" s="125"/>
      <c r="AJ62" s="125"/>
      <c r="AK62" s="125"/>
      <c r="AL62" s="125"/>
      <c r="AM62" s="125"/>
      <c r="AN62" s="125"/>
      <c r="AO62" s="125"/>
      <c r="AP62" s="125"/>
      <c r="AQ62" s="126">
        <f>SUM(AF62:AP62)</f>
        <v>0</v>
      </c>
      <c r="AR62" s="125"/>
      <c r="AS62" s="125"/>
      <c r="AT62" s="125"/>
      <c r="AU62" s="125"/>
      <c r="AV62" s="125"/>
      <c r="AW62" s="125"/>
      <c r="AX62" s="125"/>
      <c r="AY62" s="125"/>
      <c r="AZ62" s="125"/>
      <c r="BA62" s="125"/>
      <c r="BB62" s="125"/>
      <c r="BC62" s="126">
        <f>SUM(AR62:BB62)</f>
        <v>0</v>
      </c>
      <c r="BD62" s="148"/>
      <c r="BE62" s="148"/>
      <c r="BF62" s="148"/>
      <c r="BG62" s="148"/>
      <c r="BH62" s="148"/>
      <c r="BI62" s="148"/>
      <c r="BJ62" s="148"/>
      <c r="BK62" s="148"/>
      <c r="BL62" s="148"/>
      <c r="BM62" s="148"/>
      <c r="BN62" s="148"/>
      <c r="BO62" s="130"/>
      <c r="BP62" s="148"/>
      <c r="BQ62" s="148"/>
      <c r="BR62" s="148"/>
      <c r="BS62" s="148"/>
      <c r="BT62" s="148"/>
      <c r="BU62" s="148"/>
      <c r="BV62" s="148"/>
      <c r="BW62" s="148"/>
      <c r="BX62" s="148"/>
      <c r="BY62" s="148"/>
      <c r="BZ62" s="148"/>
      <c r="CA62" s="130"/>
      <c r="CB62" s="125"/>
      <c r="CC62" s="125"/>
      <c r="CD62" s="125"/>
      <c r="CE62" s="125"/>
      <c r="CF62" s="125"/>
      <c r="CG62" s="125"/>
      <c r="CH62" s="125"/>
      <c r="CI62" s="125"/>
      <c r="CJ62" s="125"/>
      <c r="CK62" s="125"/>
      <c r="CL62" s="125"/>
      <c r="CM62" s="125"/>
      <c r="CN62" s="125"/>
      <c r="CO62" s="125"/>
      <c r="CP62" s="125"/>
      <c r="CQ62" s="125"/>
      <c r="CR62" s="125"/>
      <c r="CS62" s="125"/>
      <c r="CT62" s="125"/>
      <c r="CU62" s="125"/>
      <c r="CV62" s="125"/>
      <c r="CW62" s="125"/>
      <c r="CX62" s="125"/>
      <c r="CY62" s="125"/>
      <c r="CZ62" s="125"/>
      <c r="DA62" s="125"/>
      <c r="DB62" s="125"/>
      <c r="DC62" s="126">
        <f>SUM(CB62:DB62)</f>
        <v>0</v>
      </c>
      <c r="DD62" s="125"/>
      <c r="DE62" s="125"/>
      <c r="DF62" s="125"/>
      <c r="DG62" s="125"/>
      <c r="DH62" s="125"/>
      <c r="DI62" s="125"/>
      <c r="DJ62" s="125"/>
      <c r="DK62" s="125"/>
      <c r="DL62" s="125"/>
      <c r="DM62" s="125"/>
      <c r="DN62" s="125"/>
      <c r="DO62" s="126">
        <f>SUM(DD62:DN62)</f>
        <v>0</v>
      </c>
      <c r="DP62" s="125"/>
      <c r="DQ62" s="125"/>
      <c r="DR62" s="125"/>
      <c r="DS62" s="125"/>
      <c r="DT62" s="125"/>
      <c r="DU62" s="125"/>
      <c r="DV62" s="125"/>
      <c r="DW62" s="125"/>
      <c r="DX62" s="125"/>
      <c r="DY62" s="125"/>
      <c r="DZ62" s="125"/>
      <c r="EA62" s="126">
        <f>SUM(DP62:DZ62)</f>
        <v>0</v>
      </c>
      <c r="EB62" s="148"/>
      <c r="EC62" s="148"/>
      <c r="ED62" s="148"/>
      <c r="EE62" s="148"/>
      <c r="EF62" s="148"/>
      <c r="EG62" s="148"/>
      <c r="EH62" s="148"/>
      <c r="EI62" s="148"/>
      <c r="EJ62" s="148"/>
      <c r="EK62" s="148"/>
      <c r="EL62" s="148"/>
      <c r="EM62" s="130"/>
      <c r="EN62" s="148"/>
      <c r="EO62" s="148"/>
      <c r="EP62" s="148"/>
      <c r="EQ62" s="148"/>
      <c r="ER62" s="148"/>
      <c r="ES62" s="148"/>
      <c r="ET62" s="148"/>
      <c r="EU62" s="148"/>
      <c r="EV62" s="148"/>
      <c r="EW62" s="148"/>
      <c r="EX62" s="148"/>
      <c r="EY62" s="130"/>
      <c r="EZ62" s="108">
        <f>SUM(AE62,AQ62,BC62,BO62,CA62,DC62,DO62,EA62,EM62,EY62)</f>
        <v>0</v>
      </c>
    </row>
    <row r="63" spans="2:157" ht="27" customHeight="1">
      <c r="B63" s="440" t="s">
        <v>1045</v>
      </c>
      <c r="C63" s="433"/>
      <c r="D63" s="148"/>
      <c r="E63" s="148"/>
      <c r="F63" s="148"/>
      <c r="G63" s="148"/>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28"/>
      <c r="AF63" s="148"/>
      <c r="AG63" s="148"/>
      <c r="AH63" s="148"/>
      <c r="AI63" s="148"/>
      <c r="AJ63" s="148"/>
      <c r="AK63" s="148"/>
      <c r="AL63" s="148"/>
      <c r="AM63" s="148"/>
      <c r="AN63" s="148"/>
      <c r="AO63" s="148"/>
      <c r="AP63" s="148"/>
      <c r="AQ63" s="128"/>
      <c r="AR63" s="148"/>
      <c r="AS63" s="148"/>
      <c r="AT63" s="148"/>
      <c r="AU63" s="148"/>
      <c r="AV63" s="148"/>
      <c r="AW63" s="148"/>
      <c r="AX63" s="148"/>
      <c r="AY63" s="148"/>
      <c r="AZ63" s="148"/>
      <c r="BA63" s="148"/>
      <c r="BB63" s="148"/>
      <c r="BC63" s="128"/>
      <c r="BD63" s="148"/>
      <c r="BE63" s="148"/>
      <c r="BF63" s="148"/>
      <c r="BG63" s="148"/>
      <c r="BH63" s="148"/>
      <c r="BI63" s="148"/>
      <c r="BJ63" s="148"/>
      <c r="BK63" s="148"/>
      <c r="BL63" s="148"/>
      <c r="BM63" s="148"/>
      <c r="BN63" s="148"/>
      <c r="BO63" s="148"/>
      <c r="BP63" s="148"/>
      <c r="BQ63" s="148"/>
      <c r="BR63" s="148"/>
      <c r="BS63" s="148"/>
      <c r="BT63" s="148"/>
      <c r="BU63" s="148"/>
      <c r="BV63" s="148"/>
      <c r="BW63" s="148"/>
      <c r="BX63" s="148"/>
      <c r="BY63" s="148"/>
      <c r="BZ63" s="148"/>
      <c r="CA63" s="148"/>
      <c r="CB63" s="148"/>
      <c r="CC63" s="148"/>
      <c r="CD63" s="148"/>
      <c r="CE63" s="148"/>
      <c r="CF63" s="148"/>
      <c r="CG63" s="148"/>
      <c r="CH63" s="148"/>
      <c r="CI63" s="148"/>
      <c r="CJ63" s="148"/>
      <c r="CK63" s="148"/>
      <c r="CL63" s="148"/>
      <c r="CM63" s="148"/>
      <c r="CN63" s="148"/>
      <c r="CO63" s="148"/>
      <c r="CP63" s="148"/>
      <c r="CQ63" s="148"/>
      <c r="CR63" s="148"/>
      <c r="CS63" s="148"/>
      <c r="CT63" s="148"/>
      <c r="CU63" s="148"/>
      <c r="CV63" s="148"/>
      <c r="CW63" s="148"/>
      <c r="CX63" s="148"/>
      <c r="CY63" s="148"/>
      <c r="CZ63" s="148"/>
      <c r="DA63" s="148"/>
      <c r="DB63" s="148"/>
      <c r="DC63" s="128"/>
      <c r="DD63" s="129"/>
      <c r="DE63" s="129"/>
      <c r="DF63" s="129"/>
      <c r="DG63" s="129"/>
      <c r="DH63" s="129"/>
      <c r="DI63" s="129"/>
      <c r="DJ63" s="129"/>
      <c r="DK63" s="129"/>
      <c r="DL63" s="129"/>
      <c r="DM63" s="129"/>
      <c r="DN63" s="129"/>
      <c r="DO63" s="112"/>
      <c r="DP63" s="129"/>
      <c r="DQ63" s="129"/>
      <c r="DR63" s="129"/>
      <c r="DS63" s="129"/>
      <c r="DT63" s="129"/>
      <c r="DU63" s="129"/>
      <c r="DV63" s="129"/>
      <c r="DW63" s="129"/>
      <c r="DX63" s="129"/>
      <c r="DY63" s="129"/>
      <c r="DZ63" s="129"/>
      <c r="EA63" s="112"/>
      <c r="EB63" s="148"/>
      <c r="EC63" s="148"/>
      <c r="ED63" s="148"/>
      <c r="EE63" s="148"/>
      <c r="EF63" s="148"/>
      <c r="EG63" s="148"/>
      <c r="EH63" s="148"/>
      <c r="EI63" s="148"/>
      <c r="EJ63" s="148"/>
      <c r="EK63" s="148"/>
      <c r="EL63" s="148"/>
      <c r="EM63" s="148"/>
      <c r="EN63" s="148"/>
      <c r="EO63" s="148"/>
      <c r="EP63" s="148"/>
      <c r="EQ63" s="148"/>
      <c r="ER63" s="148"/>
      <c r="ES63" s="148"/>
      <c r="ET63" s="148"/>
      <c r="EU63" s="148"/>
      <c r="EV63" s="148"/>
      <c r="EW63" s="148"/>
      <c r="EX63" s="148"/>
      <c r="EY63" s="148"/>
      <c r="EZ63" s="129"/>
    </row>
    <row r="64" spans="2:157" ht="27" customHeight="1">
      <c r="B64" s="441" t="s">
        <v>1046</v>
      </c>
      <c r="C64" s="449" t="s">
        <v>1047</v>
      </c>
      <c r="D64" s="125"/>
      <c r="E64" s="125"/>
      <c r="F64" s="125"/>
      <c r="G64" s="125"/>
      <c r="H64" s="125"/>
      <c r="I64" s="125"/>
      <c r="J64" s="125"/>
      <c r="K64" s="125"/>
      <c r="L64" s="125"/>
      <c r="M64" s="125"/>
      <c r="N64" s="125"/>
      <c r="O64" s="125"/>
      <c r="P64" s="125"/>
      <c r="Q64" s="125"/>
      <c r="R64" s="125"/>
      <c r="S64" s="125"/>
      <c r="T64" s="125"/>
      <c r="U64" s="125"/>
      <c r="V64" s="125"/>
      <c r="W64" s="125"/>
      <c r="X64" s="125"/>
      <c r="Y64" s="125"/>
      <c r="Z64" s="125"/>
      <c r="AA64" s="125"/>
      <c r="AB64" s="125"/>
      <c r="AC64" s="125"/>
      <c r="AD64" s="125"/>
      <c r="AE64" s="126">
        <f>SUM(D64:AD64)</f>
        <v>0</v>
      </c>
      <c r="AF64" s="125"/>
      <c r="AG64" s="125"/>
      <c r="AH64" s="125"/>
      <c r="AI64" s="125"/>
      <c r="AJ64" s="125"/>
      <c r="AK64" s="125"/>
      <c r="AL64" s="125"/>
      <c r="AM64" s="125"/>
      <c r="AN64" s="125"/>
      <c r="AO64" s="125"/>
      <c r="AP64" s="125"/>
      <c r="AQ64" s="126">
        <f>SUM(AF64:AP64)</f>
        <v>0</v>
      </c>
      <c r="AR64" s="125"/>
      <c r="AS64" s="125"/>
      <c r="AT64" s="125"/>
      <c r="AU64" s="125"/>
      <c r="AV64" s="125"/>
      <c r="AW64" s="125"/>
      <c r="AX64" s="125"/>
      <c r="AY64" s="125"/>
      <c r="AZ64" s="125"/>
      <c r="BA64" s="125"/>
      <c r="BB64" s="125"/>
      <c r="BC64" s="126">
        <f>SUM(AR64:BB64)</f>
        <v>0</v>
      </c>
      <c r="BD64" s="148"/>
      <c r="BE64" s="148"/>
      <c r="BF64" s="148"/>
      <c r="BG64" s="148"/>
      <c r="BH64" s="148"/>
      <c r="BI64" s="148"/>
      <c r="BJ64" s="148"/>
      <c r="BK64" s="148"/>
      <c r="BL64" s="148"/>
      <c r="BM64" s="148"/>
      <c r="BN64" s="148"/>
      <c r="BO64" s="130"/>
      <c r="BP64" s="148"/>
      <c r="BQ64" s="148"/>
      <c r="BR64" s="148"/>
      <c r="BS64" s="148"/>
      <c r="BT64" s="148"/>
      <c r="BU64" s="148"/>
      <c r="BV64" s="148"/>
      <c r="BW64" s="148"/>
      <c r="BX64" s="148"/>
      <c r="BY64" s="148"/>
      <c r="BZ64" s="148"/>
      <c r="CA64" s="130"/>
      <c r="CB64" s="125"/>
      <c r="CC64" s="125"/>
      <c r="CD64" s="125"/>
      <c r="CE64" s="125"/>
      <c r="CF64" s="125"/>
      <c r="CG64" s="125"/>
      <c r="CH64" s="125"/>
      <c r="CI64" s="125"/>
      <c r="CJ64" s="125"/>
      <c r="CK64" s="125"/>
      <c r="CL64" s="125"/>
      <c r="CM64" s="125"/>
      <c r="CN64" s="125"/>
      <c r="CO64" s="125"/>
      <c r="CP64" s="125"/>
      <c r="CQ64" s="125"/>
      <c r="CR64" s="125"/>
      <c r="CS64" s="125"/>
      <c r="CT64" s="125"/>
      <c r="CU64" s="125"/>
      <c r="CV64" s="125"/>
      <c r="CW64" s="125"/>
      <c r="CX64" s="125"/>
      <c r="CY64" s="125"/>
      <c r="CZ64" s="125"/>
      <c r="DA64" s="125"/>
      <c r="DB64" s="125"/>
      <c r="DC64" s="126">
        <f>SUM(CB64:DB64)</f>
        <v>0</v>
      </c>
      <c r="DD64" s="125"/>
      <c r="DE64" s="125"/>
      <c r="DF64" s="125"/>
      <c r="DG64" s="125"/>
      <c r="DH64" s="125"/>
      <c r="DI64" s="125"/>
      <c r="DJ64" s="125"/>
      <c r="DK64" s="125"/>
      <c r="DL64" s="125"/>
      <c r="DM64" s="125"/>
      <c r="DN64" s="125"/>
      <c r="DO64" s="126">
        <f>SUM(DD64:DN64)</f>
        <v>0</v>
      </c>
      <c r="DP64" s="125"/>
      <c r="DQ64" s="125"/>
      <c r="DR64" s="125"/>
      <c r="DS64" s="125"/>
      <c r="DT64" s="125"/>
      <c r="DU64" s="125"/>
      <c r="DV64" s="125"/>
      <c r="DW64" s="125"/>
      <c r="DX64" s="125"/>
      <c r="DY64" s="125"/>
      <c r="DZ64" s="125"/>
      <c r="EA64" s="126">
        <f>SUM(DP64:DZ64)</f>
        <v>0</v>
      </c>
      <c r="EB64" s="148"/>
      <c r="EC64" s="148"/>
      <c r="ED64" s="148"/>
      <c r="EE64" s="148"/>
      <c r="EF64" s="148"/>
      <c r="EG64" s="148"/>
      <c r="EH64" s="148"/>
      <c r="EI64" s="148"/>
      <c r="EJ64" s="148"/>
      <c r="EK64" s="148"/>
      <c r="EL64" s="148"/>
      <c r="EM64" s="130"/>
      <c r="EN64" s="148"/>
      <c r="EO64" s="148"/>
      <c r="EP64" s="148"/>
      <c r="EQ64" s="148"/>
      <c r="ER64" s="148"/>
      <c r="ES64" s="148"/>
      <c r="ET64" s="148"/>
      <c r="EU64" s="148"/>
      <c r="EV64" s="148"/>
      <c r="EW64" s="148"/>
      <c r="EX64" s="148"/>
      <c r="EY64" s="130"/>
      <c r="EZ64" s="108">
        <f>SUM(AE64,AQ64,BC64,BO64,CA64,DC64,DO64,EA64,EM64,EY64)</f>
        <v>0</v>
      </c>
    </row>
    <row r="65" spans="2:156" ht="27" customHeight="1">
      <c r="B65" s="441" t="s">
        <v>1048</v>
      </c>
      <c r="C65" s="449" t="s">
        <v>1049</v>
      </c>
      <c r="D65" s="125"/>
      <c r="E65" s="125"/>
      <c r="F65" s="125"/>
      <c r="G65" s="125"/>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6">
        <f>SUM(D65:AD65)</f>
        <v>0</v>
      </c>
      <c r="AF65" s="125"/>
      <c r="AG65" s="125"/>
      <c r="AH65" s="125"/>
      <c r="AI65" s="125"/>
      <c r="AJ65" s="125"/>
      <c r="AK65" s="125"/>
      <c r="AL65" s="125"/>
      <c r="AM65" s="125"/>
      <c r="AN65" s="125"/>
      <c r="AO65" s="125"/>
      <c r="AP65" s="125"/>
      <c r="AQ65" s="126">
        <f>SUM(AF65:AP65)</f>
        <v>0</v>
      </c>
      <c r="AR65" s="125"/>
      <c r="AS65" s="125"/>
      <c r="AT65" s="125"/>
      <c r="AU65" s="125"/>
      <c r="AV65" s="125"/>
      <c r="AW65" s="125"/>
      <c r="AX65" s="125"/>
      <c r="AY65" s="125"/>
      <c r="AZ65" s="125"/>
      <c r="BA65" s="125"/>
      <c r="BB65" s="125"/>
      <c r="BC65" s="126">
        <f>SUM(AR65:BB65)</f>
        <v>0</v>
      </c>
      <c r="BD65" s="148"/>
      <c r="BE65" s="148"/>
      <c r="BF65" s="148"/>
      <c r="BG65" s="148"/>
      <c r="BH65" s="148"/>
      <c r="BI65" s="148"/>
      <c r="BJ65" s="148"/>
      <c r="BK65" s="148"/>
      <c r="BL65" s="148"/>
      <c r="BM65" s="148"/>
      <c r="BN65" s="148"/>
      <c r="BO65" s="130"/>
      <c r="BP65" s="148"/>
      <c r="BQ65" s="148"/>
      <c r="BR65" s="148"/>
      <c r="BS65" s="148"/>
      <c r="BT65" s="148"/>
      <c r="BU65" s="148"/>
      <c r="BV65" s="148"/>
      <c r="BW65" s="148"/>
      <c r="BX65" s="148"/>
      <c r="BY65" s="148"/>
      <c r="BZ65" s="148"/>
      <c r="CA65" s="130"/>
      <c r="CB65" s="125"/>
      <c r="CC65" s="125"/>
      <c r="CD65" s="125"/>
      <c r="CE65" s="125"/>
      <c r="CF65" s="125"/>
      <c r="CG65" s="125"/>
      <c r="CH65" s="125"/>
      <c r="CI65" s="125"/>
      <c r="CJ65" s="125"/>
      <c r="CK65" s="125"/>
      <c r="CL65" s="125"/>
      <c r="CM65" s="125"/>
      <c r="CN65" s="125"/>
      <c r="CO65" s="125"/>
      <c r="CP65" s="125"/>
      <c r="CQ65" s="125"/>
      <c r="CR65" s="125"/>
      <c r="CS65" s="125"/>
      <c r="CT65" s="125"/>
      <c r="CU65" s="125"/>
      <c r="CV65" s="125"/>
      <c r="CW65" s="125"/>
      <c r="CX65" s="125"/>
      <c r="CY65" s="125"/>
      <c r="CZ65" s="125"/>
      <c r="DA65" s="125"/>
      <c r="DB65" s="125"/>
      <c r="DC65" s="126">
        <f>SUM(CB65:DB65)</f>
        <v>0</v>
      </c>
      <c r="DD65" s="125"/>
      <c r="DE65" s="125"/>
      <c r="DF65" s="125"/>
      <c r="DG65" s="125"/>
      <c r="DH65" s="125"/>
      <c r="DI65" s="125"/>
      <c r="DJ65" s="125"/>
      <c r="DK65" s="125"/>
      <c r="DL65" s="125"/>
      <c r="DM65" s="125"/>
      <c r="DN65" s="125"/>
      <c r="DO65" s="126">
        <f>SUM(DD65:DN65)</f>
        <v>0</v>
      </c>
      <c r="DP65" s="125"/>
      <c r="DQ65" s="125"/>
      <c r="DR65" s="125"/>
      <c r="DS65" s="125"/>
      <c r="DT65" s="125"/>
      <c r="DU65" s="125"/>
      <c r="DV65" s="125"/>
      <c r="DW65" s="125"/>
      <c r="DX65" s="125"/>
      <c r="DY65" s="125"/>
      <c r="DZ65" s="125"/>
      <c r="EA65" s="126">
        <f>SUM(DP65:DZ65)</f>
        <v>0</v>
      </c>
      <c r="EB65" s="148"/>
      <c r="EC65" s="148"/>
      <c r="ED65" s="148"/>
      <c r="EE65" s="148"/>
      <c r="EF65" s="148"/>
      <c r="EG65" s="148"/>
      <c r="EH65" s="148"/>
      <c r="EI65" s="148"/>
      <c r="EJ65" s="148"/>
      <c r="EK65" s="148"/>
      <c r="EL65" s="148"/>
      <c r="EM65" s="130"/>
      <c r="EN65" s="148"/>
      <c r="EO65" s="148"/>
      <c r="EP65" s="148"/>
      <c r="EQ65" s="148"/>
      <c r="ER65" s="148"/>
      <c r="ES65" s="148"/>
      <c r="ET65" s="148"/>
      <c r="EU65" s="148"/>
      <c r="EV65" s="148"/>
      <c r="EW65" s="148"/>
      <c r="EX65" s="148"/>
      <c r="EY65" s="130"/>
      <c r="EZ65" s="108">
        <f>SUM(AE65,AQ65,BC65,BO65,CA65,DC65,DO65,EA65,EM65,EY65)</f>
        <v>0</v>
      </c>
    </row>
    <row r="66" spans="2:156" ht="27" customHeight="1">
      <c r="B66" s="441" t="s">
        <v>1050</v>
      </c>
      <c r="C66" s="449" t="s">
        <v>1051</v>
      </c>
      <c r="D66" s="125"/>
      <c r="E66" s="125"/>
      <c r="F66" s="125"/>
      <c r="G66" s="125"/>
      <c r="H66" s="125"/>
      <c r="I66" s="125"/>
      <c r="J66" s="125"/>
      <c r="K66" s="125"/>
      <c r="L66" s="125"/>
      <c r="M66" s="125"/>
      <c r="N66" s="125"/>
      <c r="O66" s="125"/>
      <c r="P66" s="125"/>
      <c r="Q66" s="125"/>
      <c r="R66" s="125"/>
      <c r="S66" s="125"/>
      <c r="T66" s="125"/>
      <c r="U66" s="125"/>
      <c r="V66" s="125"/>
      <c r="W66" s="125"/>
      <c r="X66" s="125"/>
      <c r="Y66" s="125"/>
      <c r="Z66" s="125"/>
      <c r="AA66" s="125"/>
      <c r="AB66" s="125"/>
      <c r="AC66" s="125"/>
      <c r="AD66" s="125"/>
      <c r="AE66" s="126">
        <f>SUM(D66:AD66)</f>
        <v>0</v>
      </c>
      <c r="AF66" s="125"/>
      <c r="AG66" s="125"/>
      <c r="AH66" s="125"/>
      <c r="AI66" s="125"/>
      <c r="AJ66" s="125"/>
      <c r="AK66" s="125"/>
      <c r="AL66" s="125"/>
      <c r="AM66" s="125"/>
      <c r="AN66" s="125"/>
      <c r="AO66" s="125"/>
      <c r="AP66" s="125"/>
      <c r="AQ66" s="126">
        <f>SUM(AF66:AP66)</f>
        <v>0</v>
      </c>
      <c r="AR66" s="125"/>
      <c r="AS66" s="125"/>
      <c r="AT66" s="125"/>
      <c r="AU66" s="125"/>
      <c r="AV66" s="125"/>
      <c r="AW66" s="125"/>
      <c r="AX66" s="125"/>
      <c r="AY66" s="125"/>
      <c r="AZ66" s="125"/>
      <c r="BA66" s="125"/>
      <c r="BB66" s="125"/>
      <c r="BC66" s="126">
        <f>SUM(AR66:BB66)</f>
        <v>0</v>
      </c>
      <c r="BD66" s="148"/>
      <c r="BE66" s="148"/>
      <c r="BF66" s="148"/>
      <c r="BG66" s="148"/>
      <c r="BH66" s="148"/>
      <c r="BI66" s="148"/>
      <c r="BJ66" s="148"/>
      <c r="BK66" s="148"/>
      <c r="BL66" s="148"/>
      <c r="BM66" s="148"/>
      <c r="BN66" s="148"/>
      <c r="BO66" s="130"/>
      <c r="BP66" s="148"/>
      <c r="BQ66" s="148"/>
      <c r="BR66" s="148"/>
      <c r="BS66" s="148"/>
      <c r="BT66" s="148"/>
      <c r="BU66" s="148"/>
      <c r="BV66" s="148"/>
      <c r="BW66" s="148"/>
      <c r="BX66" s="148"/>
      <c r="BY66" s="148"/>
      <c r="BZ66" s="148"/>
      <c r="CA66" s="130"/>
      <c r="CB66" s="125"/>
      <c r="CC66" s="125"/>
      <c r="CD66" s="125"/>
      <c r="CE66" s="125"/>
      <c r="CF66" s="125"/>
      <c r="CG66" s="125"/>
      <c r="CH66" s="125"/>
      <c r="CI66" s="125"/>
      <c r="CJ66" s="125"/>
      <c r="CK66" s="125"/>
      <c r="CL66" s="125"/>
      <c r="CM66" s="125"/>
      <c r="CN66" s="125"/>
      <c r="CO66" s="125"/>
      <c r="CP66" s="125"/>
      <c r="CQ66" s="125"/>
      <c r="CR66" s="125"/>
      <c r="CS66" s="125"/>
      <c r="CT66" s="125"/>
      <c r="CU66" s="125"/>
      <c r="CV66" s="125"/>
      <c r="CW66" s="125"/>
      <c r="CX66" s="125"/>
      <c r="CY66" s="125"/>
      <c r="CZ66" s="125"/>
      <c r="DA66" s="125"/>
      <c r="DB66" s="125"/>
      <c r="DC66" s="126">
        <f>SUM(CB66:DB66)</f>
        <v>0</v>
      </c>
      <c r="DD66" s="125"/>
      <c r="DE66" s="125"/>
      <c r="DF66" s="125"/>
      <c r="DG66" s="125"/>
      <c r="DH66" s="125"/>
      <c r="DI66" s="125"/>
      <c r="DJ66" s="125"/>
      <c r="DK66" s="125"/>
      <c r="DL66" s="125"/>
      <c r="DM66" s="125"/>
      <c r="DN66" s="125"/>
      <c r="DO66" s="126">
        <f>SUM(DD66:DN66)</f>
        <v>0</v>
      </c>
      <c r="DP66" s="125"/>
      <c r="DQ66" s="125"/>
      <c r="DR66" s="125"/>
      <c r="DS66" s="125"/>
      <c r="DT66" s="125"/>
      <c r="DU66" s="125"/>
      <c r="DV66" s="125"/>
      <c r="DW66" s="125"/>
      <c r="DX66" s="125"/>
      <c r="DY66" s="125"/>
      <c r="DZ66" s="125"/>
      <c r="EA66" s="126">
        <f>SUM(DP66:DZ66)</f>
        <v>0</v>
      </c>
      <c r="EB66" s="148"/>
      <c r="EC66" s="148"/>
      <c r="ED66" s="148"/>
      <c r="EE66" s="148"/>
      <c r="EF66" s="148"/>
      <c r="EG66" s="148"/>
      <c r="EH66" s="148"/>
      <c r="EI66" s="148"/>
      <c r="EJ66" s="148"/>
      <c r="EK66" s="148"/>
      <c r="EL66" s="148"/>
      <c r="EM66" s="130"/>
      <c r="EN66" s="148"/>
      <c r="EO66" s="148"/>
      <c r="EP66" s="148"/>
      <c r="EQ66" s="148"/>
      <c r="ER66" s="148"/>
      <c r="ES66" s="148"/>
      <c r="ET66" s="148"/>
      <c r="EU66" s="148"/>
      <c r="EV66" s="148"/>
      <c r="EW66" s="148"/>
      <c r="EX66" s="148"/>
      <c r="EY66" s="130"/>
      <c r="EZ66" s="108">
        <f>SUM(AE66,AQ66,BC66,BO66,CA66,DC66,DO66,EA66,EM66,EY66)</f>
        <v>0</v>
      </c>
    </row>
    <row r="67" spans="2:156" ht="27" customHeight="1">
      <c r="B67" s="441" t="s">
        <v>1052</v>
      </c>
      <c r="C67" s="449" t="s">
        <v>1053</v>
      </c>
      <c r="D67" s="125"/>
      <c r="E67" s="125"/>
      <c r="F67" s="125"/>
      <c r="G67" s="125"/>
      <c r="H67" s="125"/>
      <c r="I67" s="125"/>
      <c r="J67" s="125"/>
      <c r="K67" s="125"/>
      <c r="L67" s="125"/>
      <c r="M67" s="125"/>
      <c r="N67" s="125"/>
      <c r="O67" s="125"/>
      <c r="P67" s="125"/>
      <c r="Q67" s="125"/>
      <c r="R67" s="125"/>
      <c r="S67" s="125"/>
      <c r="T67" s="125"/>
      <c r="U67" s="125"/>
      <c r="V67" s="125"/>
      <c r="W67" s="125"/>
      <c r="X67" s="125"/>
      <c r="Y67" s="125"/>
      <c r="Z67" s="125"/>
      <c r="AA67" s="125"/>
      <c r="AB67" s="125"/>
      <c r="AC67" s="125"/>
      <c r="AD67" s="125"/>
      <c r="AE67" s="126">
        <f>SUM(D67:AD67)</f>
        <v>0</v>
      </c>
      <c r="AF67" s="125"/>
      <c r="AG67" s="125"/>
      <c r="AH67" s="125"/>
      <c r="AI67" s="125"/>
      <c r="AJ67" s="125"/>
      <c r="AK67" s="125"/>
      <c r="AL67" s="125"/>
      <c r="AM67" s="125"/>
      <c r="AN67" s="125"/>
      <c r="AO67" s="125"/>
      <c r="AP67" s="125"/>
      <c r="AQ67" s="126">
        <f>SUM(AF67:AP67)</f>
        <v>0</v>
      </c>
      <c r="AR67" s="125"/>
      <c r="AS67" s="125"/>
      <c r="AT67" s="125"/>
      <c r="AU67" s="125"/>
      <c r="AV67" s="125"/>
      <c r="AW67" s="125"/>
      <c r="AX67" s="125"/>
      <c r="AY67" s="125"/>
      <c r="AZ67" s="125"/>
      <c r="BA67" s="125"/>
      <c r="BB67" s="125"/>
      <c r="BC67" s="126">
        <f>SUM(AR67:BB67)</f>
        <v>0</v>
      </c>
      <c r="BD67" s="148"/>
      <c r="BE67" s="148"/>
      <c r="BF67" s="148"/>
      <c r="BG67" s="148"/>
      <c r="BH67" s="148"/>
      <c r="BI67" s="148"/>
      <c r="BJ67" s="148"/>
      <c r="BK67" s="148"/>
      <c r="BL67" s="148"/>
      <c r="BM67" s="148"/>
      <c r="BN67" s="148"/>
      <c r="BO67" s="130"/>
      <c r="BP67" s="148"/>
      <c r="BQ67" s="148"/>
      <c r="BR67" s="148"/>
      <c r="BS67" s="148"/>
      <c r="BT67" s="148"/>
      <c r="BU67" s="148"/>
      <c r="BV67" s="148"/>
      <c r="BW67" s="148"/>
      <c r="BX67" s="148"/>
      <c r="BY67" s="148"/>
      <c r="BZ67" s="148"/>
      <c r="CA67" s="130"/>
      <c r="CB67" s="125"/>
      <c r="CC67" s="125"/>
      <c r="CD67" s="125"/>
      <c r="CE67" s="125"/>
      <c r="CF67" s="125"/>
      <c r="CG67" s="125"/>
      <c r="CH67" s="125"/>
      <c r="CI67" s="125"/>
      <c r="CJ67" s="125"/>
      <c r="CK67" s="125"/>
      <c r="CL67" s="125"/>
      <c r="CM67" s="125"/>
      <c r="CN67" s="125"/>
      <c r="CO67" s="125"/>
      <c r="CP67" s="125"/>
      <c r="CQ67" s="125"/>
      <c r="CR67" s="125"/>
      <c r="CS67" s="125"/>
      <c r="CT67" s="125"/>
      <c r="CU67" s="125"/>
      <c r="CV67" s="125"/>
      <c r="CW67" s="125"/>
      <c r="CX67" s="125"/>
      <c r="CY67" s="125"/>
      <c r="CZ67" s="125"/>
      <c r="DA67" s="125"/>
      <c r="DB67" s="125"/>
      <c r="DC67" s="126">
        <f>SUM(CB67:DB67)</f>
        <v>0</v>
      </c>
      <c r="DD67" s="125"/>
      <c r="DE67" s="125"/>
      <c r="DF67" s="125"/>
      <c r="DG67" s="125"/>
      <c r="DH67" s="125"/>
      <c r="DI67" s="125"/>
      <c r="DJ67" s="125"/>
      <c r="DK67" s="125"/>
      <c r="DL67" s="125"/>
      <c r="DM67" s="125"/>
      <c r="DN67" s="125"/>
      <c r="DO67" s="126">
        <f>SUM(DD67:DN67)</f>
        <v>0</v>
      </c>
      <c r="DP67" s="125"/>
      <c r="DQ67" s="125"/>
      <c r="DR67" s="125"/>
      <c r="DS67" s="125"/>
      <c r="DT67" s="125"/>
      <c r="DU67" s="125"/>
      <c r="DV67" s="125"/>
      <c r="DW67" s="125"/>
      <c r="DX67" s="125"/>
      <c r="DY67" s="125"/>
      <c r="DZ67" s="125"/>
      <c r="EA67" s="126">
        <f>SUM(DP67:DZ67)</f>
        <v>0</v>
      </c>
      <c r="EB67" s="148"/>
      <c r="EC67" s="148"/>
      <c r="ED67" s="148"/>
      <c r="EE67" s="148"/>
      <c r="EF67" s="148"/>
      <c r="EG67" s="148"/>
      <c r="EH67" s="148"/>
      <c r="EI67" s="148"/>
      <c r="EJ67" s="148"/>
      <c r="EK67" s="148"/>
      <c r="EL67" s="148"/>
      <c r="EM67" s="130"/>
      <c r="EN67" s="148"/>
      <c r="EO67" s="148"/>
      <c r="EP67" s="148"/>
      <c r="EQ67" s="148"/>
      <c r="ER67" s="148"/>
      <c r="ES67" s="148"/>
      <c r="ET67" s="148"/>
      <c r="EU67" s="148"/>
      <c r="EV67" s="148"/>
      <c r="EW67" s="148"/>
      <c r="EX67" s="148"/>
      <c r="EY67" s="130"/>
      <c r="EZ67" s="108">
        <f>SUM(AE67,AQ67,BC67,BO67,CA67,DC67,DO67,EA67,EM67,EY67)</f>
        <v>0</v>
      </c>
    </row>
    <row r="68" spans="2:156" ht="27" customHeight="1">
      <c r="B68" s="440" t="s">
        <v>1054</v>
      </c>
      <c r="C68" s="433"/>
      <c r="D68" s="148"/>
      <c r="E68" s="148"/>
      <c r="F68" s="148"/>
      <c r="G68" s="148"/>
      <c r="H68" s="148"/>
      <c r="I68" s="148"/>
      <c r="J68" s="148"/>
      <c r="K68" s="148"/>
      <c r="L68" s="148"/>
      <c r="M68" s="148"/>
      <c r="N68" s="148"/>
      <c r="O68" s="148"/>
      <c r="P68" s="148"/>
      <c r="Q68" s="148"/>
      <c r="R68" s="148"/>
      <c r="S68" s="148"/>
      <c r="T68" s="148"/>
      <c r="U68" s="148"/>
      <c r="V68" s="148"/>
      <c r="W68" s="148"/>
      <c r="X68" s="148"/>
      <c r="Y68" s="148"/>
      <c r="Z68" s="148"/>
      <c r="AA68" s="148"/>
      <c r="AB68" s="148"/>
      <c r="AC68" s="148"/>
      <c r="AD68" s="148"/>
      <c r="AE68" s="128"/>
      <c r="AF68" s="148"/>
      <c r="AG68" s="148"/>
      <c r="AH68" s="148"/>
      <c r="AI68" s="148"/>
      <c r="AJ68" s="148"/>
      <c r="AK68" s="148"/>
      <c r="AL68" s="148"/>
      <c r="AM68" s="148"/>
      <c r="AN68" s="148"/>
      <c r="AO68" s="148"/>
      <c r="AP68" s="148"/>
      <c r="AQ68" s="128"/>
      <c r="AR68" s="148"/>
      <c r="AS68" s="148"/>
      <c r="AT68" s="148"/>
      <c r="AU68" s="148"/>
      <c r="AV68" s="148"/>
      <c r="AW68" s="148"/>
      <c r="AX68" s="148"/>
      <c r="AY68" s="148"/>
      <c r="AZ68" s="148"/>
      <c r="BA68" s="148"/>
      <c r="BB68" s="148"/>
      <c r="BC68" s="128"/>
      <c r="BD68" s="148"/>
      <c r="BE68" s="148"/>
      <c r="BF68" s="148"/>
      <c r="BG68" s="148"/>
      <c r="BH68" s="148"/>
      <c r="BI68" s="148"/>
      <c r="BJ68" s="148"/>
      <c r="BK68" s="148"/>
      <c r="BL68" s="148"/>
      <c r="BM68" s="148"/>
      <c r="BN68" s="148"/>
      <c r="BO68" s="148"/>
      <c r="BP68" s="148"/>
      <c r="BQ68" s="148"/>
      <c r="BR68" s="148"/>
      <c r="BS68" s="148"/>
      <c r="BT68" s="148"/>
      <c r="BU68" s="148"/>
      <c r="BV68" s="148"/>
      <c r="BW68" s="148"/>
      <c r="BX68" s="148"/>
      <c r="BY68" s="148"/>
      <c r="BZ68" s="148"/>
      <c r="CA68" s="148"/>
      <c r="CB68" s="148"/>
      <c r="CC68" s="148"/>
      <c r="CD68" s="148"/>
      <c r="CE68" s="148"/>
      <c r="CF68" s="148"/>
      <c r="CG68" s="148"/>
      <c r="CH68" s="148"/>
      <c r="CI68" s="148"/>
      <c r="CJ68" s="148"/>
      <c r="CK68" s="148"/>
      <c r="CL68" s="148"/>
      <c r="CM68" s="148"/>
      <c r="CN68" s="148"/>
      <c r="CO68" s="148"/>
      <c r="CP68" s="148"/>
      <c r="CQ68" s="148"/>
      <c r="CR68" s="148"/>
      <c r="CS68" s="148"/>
      <c r="CT68" s="148"/>
      <c r="CU68" s="148"/>
      <c r="CV68" s="148"/>
      <c r="CW68" s="148"/>
      <c r="CX68" s="148"/>
      <c r="CY68" s="148"/>
      <c r="CZ68" s="148"/>
      <c r="DA68" s="148"/>
      <c r="DB68" s="148"/>
      <c r="DC68" s="128"/>
      <c r="DD68" s="129"/>
      <c r="DE68" s="129"/>
      <c r="DF68" s="129"/>
      <c r="DG68" s="129"/>
      <c r="DH68" s="129"/>
      <c r="DI68" s="129"/>
      <c r="DJ68" s="129"/>
      <c r="DK68" s="129"/>
      <c r="DL68" s="129"/>
      <c r="DM68" s="129"/>
      <c r="DN68" s="129"/>
      <c r="DO68" s="112"/>
      <c r="DP68" s="129"/>
      <c r="DQ68" s="129"/>
      <c r="DR68" s="129"/>
      <c r="DS68" s="129"/>
      <c r="DT68" s="129"/>
      <c r="DU68" s="129"/>
      <c r="DV68" s="129"/>
      <c r="DW68" s="129"/>
      <c r="DX68" s="129"/>
      <c r="DY68" s="129"/>
      <c r="DZ68" s="129"/>
      <c r="EA68" s="112"/>
      <c r="EB68" s="148"/>
      <c r="EC68" s="148"/>
      <c r="ED68" s="148"/>
      <c r="EE68" s="148"/>
      <c r="EF68" s="148"/>
      <c r="EG68" s="148"/>
      <c r="EH68" s="148"/>
      <c r="EI68" s="148"/>
      <c r="EJ68" s="148"/>
      <c r="EK68" s="148"/>
      <c r="EL68" s="148"/>
      <c r="EM68" s="148"/>
      <c r="EN68" s="148"/>
      <c r="EO68" s="148"/>
      <c r="EP68" s="148"/>
      <c r="EQ68" s="148"/>
      <c r="ER68" s="148"/>
      <c r="ES68" s="148"/>
      <c r="ET68" s="148"/>
      <c r="EU68" s="148"/>
      <c r="EV68" s="148"/>
      <c r="EW68" s="148"/>
      <c r="EX68" s="148"/>
      <c r="EY68" s="148"/>
      <c r="EZ68" s="129"/>
    </row>
    <row r="69" spans="2:156" ht="27" customHeight="1">
      <c r="B69" s="441" t="s">
        <v>1055</v>
      </c>
      <c r="C69" s="449" t="s">
        <v>1056</v>
      </c>
      <c r="D69" s="125"/>
      <c r="E69" s="125"/>
      <c r="F69" s="125"/>
      <c r="G69" s="125"/>
      <c r="H69" s="125"/>
      <c r="I69" s="125"/>
      <c r="J69" s="125"/>
      <c r="K69" s="125"/>
      <c r="L69" s="125"/>
      <c r="M69" s="125"/>
      <c r="N69" s="125"/>
      <c r="O69" s="125"/>
      <c r="P69" s="125"/>
      <c r="Q69" s="125"/>
      <c r="R69" s="125"/>
      <c r="S69" s="125"/>
      <c r="T69" s="125"/>
      <c r="U69" s="125"/>
      <c r="V69" s="125"/>
      <c r="W69" s="125"/>
      <c r="X69" s="125"/>
      <c r="Y69" s="125"/>
      <c r="Z69" s="125"/>
      <c r="AA69" s="125"/>
      <c r="AB69" s="125"/>
      <c r="AC69" s="125"/>
      <c r="AD69" s="125"/>
      <c r="AE69" s="126">
        <f>SUM(D69:AD69)</f>
        <v>0</v>
      </c>
      <c r="AF69" s="125"/>
      <c r="AG69" s="125"/>
      <c r="AH69" s="125"/>
      <c r="AI69" s="125"/>
      <c r="AJ69" s="125"/>
      <c r="AK69" s="125"/>
      <c r="AL69" s="125"/>
      <c r="AM69" s="125"/>
      <c r="AN69" s="125"/>
      <c r="AO69" s="125"/>
      <c r="AP69" s="125"/>
      <c r="AQ69" s="126">
        <f>SUM(AF69:AP69)</f>
        <v>0</v>
      </c>
      <c r="AR69" s="125"/>
      <c r="AS69" s="125"/>
      <c r="AT69" s="125"/>
      <c r="AU69" s="125"/>
      <c r="AV69" s="125"/>
      <c r="AW69" s="125"/>
      <c r="AX69" s="125"/>
      <c r="AY69" s="125"/>
      <c r="AZ69" s="125"/>
      <c r="BA69" s="125"/>
      <c r="BB69" s="125"/>
      <c r="BC69" s="126">
        <f>SUM(AR69:BB69)</f>
        <v>0</v>
      </c>
      <c r="BD69" s="148"/>
      <c r="BE69" s="148"/>
      <c r="BF69" s="148"/>
      <c r="BG69" s="148"/>
      <c r="BH69" s="148"/>
      <c r="BI69" s="148"/>
      <c r="BJ69" s="148"/>
      <c r="BK69" s="148"/>
      <c r="BL69" s="148"/>
      <c r="BM69" s="148"/>
      <c r="BN69" s="148"/>
      <c r="BO69" s="130"/>
      <c r="BP69" s="148"/>
      <c r="BQ69" s="148"/>
      <c r="BR69" s="148"/>
      <c r="BS69" s="148"/>
      <c r="BT69" s="148"/>
      <c r="BU69" s="148"/>
      <c r="BV69" s="148"/>
      <c r="BW69" s="148"/>
      <c r="BX69" s="148"/>
      <c r="BY69" s="148"/>
      <c r="BZ69" s="148"/>
      <c r="CA69" s="130"/>
      <c r="CB69" s="125"/>
      <c r="CC69" s="125"/>
      <c r="CD69" s="125"/>
      <c r="CE69" s="125"/>
      <c r="CF69" s="125"/>
      <c r="CG69" s="125"/>
      <c r="CH69" s="125"/>
      <c r="CI69" s="125"/>
      <c r="CJ69" s="125"/>
      <c r="CK69" s="125"/>
      <c r="CL69" s="125"/>
      <c r="CM69" s="125"/>
      <c r="CN69" s="125"/>
      <c r="CO69" s="125"/>
      <c r="CP69" s="125"/>
      <c r="CQ69" s="125"/>
      <c r="CR69" s="125"/>
      <c r="CS69" s="125"/>
      <c r="CT69" s="125"/>
      <c r="CU69" s="125"/>
      <c r="CV69" s="125"/>
      <c r="CW69" s="125"/>
      <c r="CX69" s="125"/>
      <c r="CY69" s="125"/>
      <c r="CZ69" s="125"/>
      <c r="DA69" s="125"/>
      <c r="DB69" s="125"/>
      <c r="DC69" s="126">
        <f>SUM(CB69:DB69)</f>
        <v>0</v>
      </c>
      <c r="DD69" s="125"/>
      <c r="DE69" s="125"/>
      <c r="DF69" s="125"/>
      <c r="DG69" s="125"/>
      <c r="DH69" s="125"/>
      <c r="DI69" s="125"/>
      <c r="DJ69" s="125"/>
      <c r="DK69" s="125"/>
      <c r="DL69" s="125"/>
      <c r="DM69" s="125"/>
      <c r="DN69" s="125"/>
      <c r="DO69" s="126">
        <f>SUM(DD69:DN69)</f>
        <v>0</v>
      </c>
      <c r="DP69" s="125"/>
      <c r="DQ69" s="125"/>
      <c r="DR69" s="125"/>
      <c r="DS69" s="125"/>
      <c r="DT69" s="125"/>
      <c r="DU69" s="125"/>
      <c r="DV69" s="125"/>
      <c r="DW69" s="125"/>
      <c r="DX69" s="125"/>
      <c r="DY69" s="125"/>
      <c r="DZ69" s="125"/>
      <c r="EA69" s="126">
        <f>SUM(DP69:DZ69)</f>
        <v>0</v>
      </c>
      <c r="EB69" s="148"/>
      <c r="EC69" s="148"/>
      <c r="ED69" s="148"/>
      <c r="EE69" s="148"/>
      <c r="EF69" s="148"/>
      <c r="EG69" s="148"/>
      <c r="EH69" s="148"/>
      <c r="EI69" s="148"/>
      <c r="EJ69" s="148"/>
      <c r="EK69" s="148"/>
      <c r="EL69" s="148"/>
      <c r="EM69" s="130"/>
      <c r="EN69" s="148"/>
      <c r="EO69" s="148"/>
      <c r="EP69" s="148"/>
      <c r="EQ69" s="148"/>
      <c r="ER69" s="148"/>
      <c r="ES69" s="148"/>
      <c r="ET69" s="148"/>
      <c r="EU69" s="148"/>
      <c r="EV69" s="148"/>
      <c r="EW69" s="148"/>
      <c r="EX69" s="148"/>
      <c r="EY69" s="130"/>
      <c r="EZ69" s="108">
        <f>SUM(AE69,AQ69,BC69,BO69,CA69,DC69,DO69,EA69,EM69,EY69)</f>
        <v>0</v>
      </c>
    </row>
    <row r="70" spans="2:156" ht="27" customHeight="1">
      <c r="B70" s="441" t="s">
        <v>1057</v>
      </c>
      <c r="C70" s="449" t="s">
        <v>1058</v>
      </c>
      <c r="D70" s="125"/>
      <c r="E70" s="125"/>
      <c r="F70" s="125"/>
      <c r="G70" s="125"/>
      <c r="H70" s="125"/>
      <c r="I70" s="125"/>
      <c r="J70" s="125"/>
      <c r="K70" s="125"/>
      <c r="L70" s="125"/>
      <c r="M70" s="125"/>
      <c r="N70" s="125"/>
      <c r="O70" s="125"/>
      <c r="P70" s="125"/>
      <c r="Q70" s="125"/>
      <c r="R70" s="125"/>
      <c r="S70" s="125"/>
      <c r="T70" s="125"/>
      <c r="U70" s="125"/>
      <c r="V70" s="125"/>
      <c r="W70" s="125"/>
      <c r="X70" s="125"/>
      <c r="Y70" s="125"/>
      <c r="Z70" s="125"/>
      <c r="AA70" s="125"/>
      <c r="AB70" s="125"/>
      <c r="AC70" s="125"/>
      <c r="AD70" s="125"/>
      <c r="AE70" s="126">
        <f>SUM(D70:AD70)</f>
        <v>0</v>
      </c>
      <c r="AF70" s="125"/>
      <c r="AG70" s="125"/>
      <c r="AH70" s="125"/>
      <c r="AI70" s="125"/>
      <c r="AJ70" s="125"/>
      <c r="AK70" s="125"/>
      <c r="AL70" s="125"/>
      <c r="AM70" s="125"/>
      <c r="AN70" s="125"/>
      <c r="AO70" s="125"/>
      <c r="AP70" s="125"/>
      <c r="AQ70" s="126">
        <f>SUM(AF70:AP70)</f>
        <v>0</v>
      </c>
      <c r="AR70" s="125"/>
      <c r="AS70" s="125"/>
      <c r="AT70" s="125"/>
      <c r="AU70" s="125"/>
      <c r="AV70" s="125"/>
      <c r="AW70" s="125"/>
      <c r="AX70" s="125"/>
      <c r="AY70" s="125"/>
      <c r="AZ70" s="125"/>
      <c r="BA70" s="125"/>
      <c r="BB70" s="125"/>
      <c r="BC70" s="126">
        <f>SUM(AR70:BB70)</f>
        <v>0</v>
      </c>
      <c r="BD70" s="148"/>
      <c r="BE70" s="148"/>
      <c r="BF70" s="148"/>
      <c r="BG70" s="148"/>
      <c r="BH70" s="148"/>
      <c r="BI70" s="148"/>
      <c r="BJ70" s="148"/>
      <c r="BK70" s="148"/>
      <c r="BL70" s="148"/>
      <c r="BM70" s="148"/>
      <c r="BN70" s="148"/>
      <c r="BO70" s="130"/>
      <c r="BP70" s="148"/>
      <c r="BQ70" s="148"/>
      <c r="BR70" s="148"/>
      <c r="BS70" s="148"/>
      <c r="BT70" s="148"/>
      <c r="BU70" s="148"/>
      <c r="BV70" s="148"/>
      <c r="BW70" s="148"/>
      <c r="BX70" s="148"/>
      <c r="BY70" s="148"/>
      <c r="BZ70" s="148"/>
      <c r="CA70" s="130"/>
      <c r="CB70" s="125"/>
      <c r="CC70" s="125"/>
      <c r="CD70" s="125"/>
      <c r="CE70" s="125"/>
      <c r="CF70" s="125"/>
      <c r="CG70" s="125"/>
      <c r="CH70" s="125"/>
      <c r="CI70" s="125"/>
      <c r="CJ70" s="125"/>
      <c r="CK70" s="125"/>
      <c r="CL70" s="125"/>
      <c r="CM70" s="125"/>
      <c r="CN70" s="125"/>
      <c r="CO70" s="125"/>
      <c r="CP70" s="125"/>
      <c r="CQ70" s="125"/>
      <c r="CR70" s="125"/>
      <c r="CS70" s="125"/>
      <c r="CT70" s="125"/>
      <c r="CU70" s="125"/>
      <c r="CV70" s="125"/>
      <c r="CW70" s="125"/>
      <c r="CX70" s="125"/>
      <c r="CY70" s="125"/>
      <c r="CZ70" s="125"/>
      <c r="DA70" s="125"/>
      <c r="DB70" s="125"/>
      <c r="DC70" s="126">
        <f>SUM(CB70:DB70)</f>
        <v>0</v>
      </c>
      <c r="DD70" s="125"/>
      <c r="DE70" s="125"/>
      <c r="DF70" s="125"/>
      <c r="DG70" s="125"/>
      <c r="DH70" s="125"/>
      <c r="DI70" s="125"/>
      <c r="DJ70" s="125"/>
      <c r="DK70" s="125"/>
      <c r="DL70" s="125"/>
      <c r="DM70" s="125"/>
      <c r="DN70" s="125"/>
      <c r="DO70" s="126">
        <f>SUM(DD70:DN70)</f>
        <v>0</v>
      </c>
      <c r="DP70" s="125"/>
      <c r="DQ70" s="125"/>
      <c r="DR70" s="125"/>
      <c r="DS70" s="125"/>
      <c r="DT70" s="125"/>
      <c r="DU70" s="125"/>
      <c r="DV70" s="125"/>
      <c r="DW70" s="125"/>
      <c r="DX70" s="125"/>
      <c r="DY70" s="125"/>
      <c r="DZ70" s="125"/>
      <c r="EA70" s="126">
        <f>SUM(DP70:DZ70)</f>
        <v>0</v>
      </c>
      <c r="EB70" s="148"/>
      <c r="EC70" s="148"/>
      <c r="ED70" s="148"/>
      <c r="EE70" s="148"/>
      <c r="EF70" s="148"/>
      <c r="EG70" s="148"/>
      <c r="EH70" s="148"/>
      <c r="EI70" s="148"/>
      <c r="EJ70" s="148"/>
      <c r="EK70" s="148"/>
      <c r="EL70" s="148"/>
      <c r="EM70" s="130"/>
      <c r="EN70" s="148"/>
      <c r="EO70" s="148"/>
      <c r="EP70" s="148"/>
      <c r="EQ70" s="148"/>
      <c r="ER70" s="148"/>
      <c r="ES70" s="148"/>
      <c r="ET70" s="148"/>
      <c r="EU70" s="148"/>
      <c r="EV70" s="148"/>
      <c r="EW70" s="148"/>
      <c r="EX70" s="148"/>
      <c r="EY70" s="130"/>
      <c r="EZ70" s="108">
        <f>SUM(AE70,AQ70,BC70,BO70,CA70,DC70,DO70,EA70,EM70,EY70)</f>
        <v>0</v>
      </c>
    </row>
    <row r="71" spans="2:156" ht="27" customHeight="1">
      <c r="B71" s="441" t="s">
        <v>1059</v>
      </c>
      <c r="C71" s="449" t="s">
        <v>1060</v>
      </c>
      <c r="D71" s="125"/>
      <c r="E71" s="125"/>
      <c r="F71" s="125"/>
      <c r="G71" s="125"/>
      <c r="H71" s="125"/>
      <c r="I71" s="125"/>
      <c r="J71" s="125"/>
      <c r="K71" s="125"/>
      <c r="L71" s="125"/>
      <c r="M71" s="125"/>
      <c r="N71" s="125"/>
      <c r="O71" s="125"/>
      <c r="P71" s="125"/>
      <c r="Q71" s="125"/>
      <c r="R71" s="125"/>
      <c r="S71" s="125"/>
      <c r="T71" s="125"/>
      <c r="U71" s="125"/>
      <c r="V71" s="125"/>
      <c r="W71" s="125"/>
      <c r="X71" s="125"/>
      <c r="Y71" s="125"/>
      <c r="Z71" s="125"/>
      <c r="AA71" s="125"/>
      <c r="AB71" s="125"/>
      <c r="AC71" s="125"/>
      <c r="AD71" s="125"/>
      <c r="AE71" s="126">
        <f>SUM(D71:AD71)</f>
        <v>0</v>
      </c>
      <c r="AF71" s="125"/>
      <c r="AG71" s="125"/>
      <c r="AH71" s="125"/>
      <c r="AI71" s="125"/>
      <c r="AJ71" s="125"/>
      <c r="AK71" s="125"/>
      <c r="AL71" s="125"/>
      <c r="AM71" s="125"/>
      <c r="AN71" s="125"/>
      <c r="AO71" s="125"/>
      <c r="AP71" s="125"/>
      <c r="AQ71" s="126">
        <f>SUM(AF71:AP71)</f>
        <v>0</v>
      </c>
      <c r="AR71" s="125"/>
      <c r="AS71" s="125"/>
      <c r="AT71" s="125"/>
      <c r="AU71" s="125"/>
      <c r="AV71" s="125"/>
      <c r="AW71" s="125"/>
      <c r="AX71" s="125"/>
      <c r="AY71" s="125"/>
      <c r="AZ71" s="125"/>
      <c r="BA71" s="125"/>
      <c r="BB71" s="125"/>
      <c r="BC71" s="126">
        <f>SUM(AR71:BB71)</f>
        <v>0</v>
      </c>
      <c r="BD71" s="148"/>
      <c r="BE71" s="148"/>
      <c r="BF71" s="148"/>
      <c r="BG71" s="148"/>
      <c r="BH71" s="148"/>
      <c r="BI71" s="148"/>
      <c r="BJ71" s="148"/>
      <c r="BK71" s="148"/>
      <c r="BL71" s="148"/>
      <c r="BM71" s="148"/>
      <c r="BN71" s="148"/>
      <c r="BO71" s="130"/>
      <c r="BP71" s="148"/>
      <c r="BQ71" s="148"/>
      <c r="BR71" s="148"/>
      <c r="BS71" s="148"/>
      <c r="BT71" s="148"/>
      <c r="BU71" s="148"/>
      <c r="BV71" s="148"/>
      <c r="BW71" s="148"/>
      <c r="BX71" s="148"/>
      <c r="BY71" s="148"/>
      <c r="BZ71" s="148"/>
      <c r="CA71" s="130"/>
      <c r="CB71" s="125"/>
      <c r="CC71" s="125"/>
      <c r="CD71" s="125"/>
      <c r="CE71" s="125"/>
      <c r="CF71" s="125"/>
      <c r="CG71" s="125"/>
      <c r="CH71" s="125"/>
      <c r="CI71" s="125"/>
      <c r="CJ71" s="125"/>
      <c r="CK71" s="125"/>
      <c r="CL71" s="125"/>
      <c r="CM71" s="125"/>
      <c r="CN71" s="125"/>
      <c r="CO71" s="125"/>
      <c r="CP71" s="125"/>
      <c r="CQ71" s="125"/>
      <c r="CR71" s="125"/>
      <c r="CS71" s="125"/>
      <c r="CT71" s="125"/>
      <c r="CU71" s="125"/>
      <c r="CV71" s="125"/>
      <c r="CW71" s="125"/>
      <c r="CX71" s="125"/>
      <c r="CY71" s="125"/>
      <c r="CZ71" s="125"/>
      <c r="DA71" s="125"/>
      <c r="DB71" s="125"/>
      <c r="DC71" s="126">
        <f>SUM(CB71:DB71)</f>
        <v>0</v>
      </c>
      <c r="DD71" s="125"/>
      <c r="DE71" s="125"/>
      <c r="DF71" s="125"/>
      <c r="DG71" s="125"/>
      <c r="DH71" s="125"/>
      <c r="DI71" s="125"/>
      <c r="DJ71" s="125"/>
      <c r="DK71" s="125"/>
      <c r="DL71" s="125"/>
      <c r="DM71" s="125"/>
      <c r="DN71" s="125"/>
      <c r="DO71" s="126">
        <f>SUM(DD71:DN71)</f>
        <v>0</v>
      </c>
      <c r="DP71" s="125"/>
      <c r="DQ71" s="125"/>
      <c r="DR71" s="125"/>
      <c r="DS71" s="125"/>
      <c r="DT71" s="125"/>
      <c r="DU71" s="125"/>
      <c r="DV71" s="125"/>
      <c r="DW71" s="125"/>
      <c r="DX71" s="125"/>
      <c r="DY71" s="125"/>
      <c r="DZ71" s="125"/>
      <c r="EA71" s="126">
        <f>SUM(DP71:DZ71)</f>
        <v>0</v>
      </c>
      <c r="EB71" s="148"/>
      <c r="EC71" s="148"/>
      <c r="ED71" s="148"/>
      <c r="EE71" s="148"/>
      <c r="EF71" s="148"/>
      <c r="EG71" s="148"/>
      <c r="EH71" s="148"/>
      <c r="EI71" s="148"/>
      <c r="EJ71" s="148"/>
      <c r="EK71" s="148"/>
      <c r="EL71" s="148"/>
      <c r="EM71" s="130"/>
      <c r="EN71" s="148"/>
      <c r="EO71" s="148"/>
      <c r="EP71" s="148"/>
      <c r="EQ71" s="148"/>
      <c r="ER71" s="148"/>
      <c r="ES71" s="148"/>
      <c r="ET71" s="148"/>
      <c r="EU71" s="148"/>
      <c r="EV71" s="148"/>
      <c r="EW71" s="148"/>
      <c r="EX71" s="148"/>
      <c r="EY71" s="130"/>
      <c r="EZ71" s="108">
        <f>SUM(AE71,AQ71,BC71,BO71,CA71,DC71,DO71,EA71,EM71,EY71)</f>
        <v>0</v>
      </c>
    </row>
    <row r="72" spans="2:156" ht="27" customHeight="1">
      <c r="B72" s="441" t="s">
        <v>1061</v>
      </c>
      <c r="C72" s="449" t="s">
        <v>1062</v>
      </c>
      <c r="D72" s="125"/>
      <c r="E72" s="125"/>
      <c r="F72" s="125"/>
      <c r="G72" s="125"/>
      <c r="H72" s="125"/>
      <c r="I72" s="125"/>
      <c r="J72" s="125"/>
      <c r="K72" s="125"/>
      <c r="L72" s="125"/>
      <c r="M72" s="125"/>
      <c r="N72" s="125"/>
      <c r="O72" s="125"/>
      <c r="P72" s="125"/>
      <c r="Q72" s="125"/>
      <c r="R72" s="125"/>
      <c r="S72" s="125"/>
      <c r="T72" s="125"/>
      <c r="U72" s="125"/>
      <c r="V72" s="125"/>
      <c r="W72" s="125"/>
      <c r="X72" s="125"/>
      <c r="Y72" s="125"/>
      <c r="Z72" s="125"/>
      <c r="AA72" s="125"/>
      <c r="AB72" s="125"/>
      <c r="AC72" s="125"/>
      <c r="AD72" s="125"/>
      <c r="AE72" s="126">
        <f>SUM(D72:AD72)</f>
        <v>0</v>
      </c>
      <c r="AF72" s="125"/>
      <c r="AG72" s="125"/>
      <c r="AH72" s="125"/>
      <c r="AI72" s="125"/>
      <c r="AJ72" s="125"/>
      <c r="AK72" s="125"/>
      <c r="AL72" s="125"/>
      <c r="AM72" s="125"/>
      <c r="AN72" s="125"/>
      <c r="AO72" s="125"/>
      <c r="AP72" s="125"/>
      <c r="AQ72" s="126">
        <f>SUM(AF72:AP72)</f>
        <v>0</v>
      </c>
      <c r="AR72" s="125"/>
      <c r="AS72" s="125"/>
      <c r="AT72" s="125"/>
      <c r="AU72" s="125"/>
      <c r="AV72" s="125"/>
      <c r="AW72" s="125"/>
      <c r="AX72" s="125"/>
      <c r="AY72" s="125"/>
      <c r="AZ72" s="125"/>
      <c r="BA72" s="125"/>
      <c r="BB72" s="125"/>
      <c r="BC72" s="126">
        <f>SUM(AR72:BB72)</f>
        <v>0</v>
      </c>
      <c r="BD72" s="148"/>
      <c r="BE72" s="148"/>
      <c r="BF72" s="148"/>
      <c r="BG72" s="148"/>
      <c r="BH72" s="148"/>
      <c r="BI72" s="148"/>
      <c r="BJ72" s="148"/>
      <c r="BK72" s="148"/>
      <c r="BL72" s="148"/>
      <c r="BM72" s="148"/>
      <c r="BN72" s="148"/>
      <c r="BO72" s="130"/>
      <c r="BP72" s="148"/>
      <c r="BQ72" s="148"/>
      <c r="BR72" s="148"/>
      <c r="BS72" s="148"/>
      <c r="BT72" s="148"/>
      <c r="BU72" s="148"/>
      <c r="BV72" s="148"/>
      <c r="BW72" s="148"/>
      <c r="BX72" s="148"/>
      <c r="BY72" s="148"/>
      <c r="BZ72" s="148"/>
      <c r="CA72" s="130"/>
      <c r="CB72" s="125"/>
      <c r="CC72" s="125"/>
      <c r="CD72" s="125"/>
      <c r="CE72" s="125"/>
      <c r="CF72" s="125"/>
      <c r="CG72" s="125"/>
      <c r="CH72" s="125"/>
      <c r="CI72" s="125"/>
      <c r="CJ72" s="125"/>
      <c r="CK72" s="125"/>
      <c r="CL72" s="125"/>
      <c r="CM72" s="125"/>
      <c r="CN72" s="125"/>
      <c r="CO72" s="125"/>
      <c r="CP72" s="125"/>
      <c r="CQ72" s="125"/>
      <c r="CR72" s="125"/>
      <c r="CS72" s="125"/>
      <c r="CT72" s="125"/>
      <c r="CU72" s="125"/>
      <c r="CV72" s="125"/>
      <c r="CW72" s="125"/>
      <c r="CX72" s="125"/>
      <c r="CY72" s="125"/>
      <c r="CZ72" s="125"/>
      <c r="DA72" s="125"/>
      <c r="DB72" s="125"/>
      <c r="DC72" s="126">
        <f>SUM(CB72:DB72)</f>
        <v>0</v>
      </c>
      <c r="DD72" s="125"/>
      <c r="DE72" s="125"/>
      <c r="DF72" s="125"/>
      <c r="DG72" s="125"/>
      <c r="DH72" s="125"/>
      <c r="DI72" s="125"/>
      <c r="DJ72" s="125"/>
      <c r="DK72" s="125"/>
      <c r="DL72" s="125"/>
      <c r="DM72" s="125"/>
      <c r="DN72" s="125"/>
      <c r="DO72" s="126">
        <f>SUM(DD72:DN72)</f>
        <v>0</v>
      </c>
      <c r="DP72" s="125"/>
      <c r="DQ72" s="125"/>
      <c r="DR72" s="125"/>
      <c r="DS72" s="125"/>
      <c r="DT72" s="125"/>
      <c r="DU72" s="125"/>
      <c r="DV72" s="125"/>
      <c r="DW72" s="125"/>
      <c r="DX72" s="125"/>
      <c r="DY72" s="125"/>
      <c r="DZ72" s="125"/>
      <c r="EA72" s="126">
        <f>SUM(DP72:DZ72)</f>
        <v>0</v>
      </c>
      <c r="EB72" s="148"/>
      <c r="EC72" s="148"/>
      <c r="ED72" s="148"/>
      <c r="EE72" s="148"/>
      <c r="EF72" s="148"/>
      <c r="EG72" s="148"/>
      <c r="EH72" s="148"/>
      <c r="EI72" s="148"/>
      <c r="EJ72" s="148"/>
      <c r="EK72" s="148"/>
      <c r="EL72" s="148"/>
      <c r="EM72" s="130"/>
      <c r="EN72" s="148"/>
      <c r="EO72" s="148"/>
      <c r="EP72" s="148"/>
      <c r="EQ72" s="148"/>
      <c r="ER72" s="148"/>
      <c r="ES72" s="148"/>
      <c r="ET72" s="148"/>
      <c r="EU72" s="148"/>
      <c r="EV72" s="148"/>
      <c r="EW72" s="148"/>
      <c r="EX72" s="148"/>
      <c r="EY72" s="130"/>
      <c r="EZ72" s="108">
        <f>SUM(AE72,AQ72,BC72,BO72,CA72,DC72,DO72,EA72,EM72,EY72)</f>
        <v>0</v>
      </c>
    </row>
    <row r="73" spans="2:156" ht="14.85" customHeight="1">
      <c r="B73" s="62"/>
      <c r="D73" s="62"/>
    </row>
    <row r="74" spans="2:156" ht="14.85" customHeight="1">
      <c r="B74" s="62" t="s">
        <v>1063</v>
      </c>
      <c r="D74" s="62"/>
      <c r="AH74" s="93"/>
      <c r="AI74" s="93"/>
      <c r="AJ74" s="93"/>
      <c r="AK74" s="93"/>
      <c r="AL74" s="93"/>
      <c r="AM74" s="93"/>
      <c r="AN74" s="93"/>
      <c r="AO74" s="93"/>
      <c r="AP74" s="93"/>
      <c r="AQ74" s="93"/>
      <c r="AS74" s="93"/>
      <c r="AT74" s="93"/>
      <c r="AU74" s="93"/>
      <c r="AV74" s="93"/>
      <c r="AW74" s="93"/>
      <c r="AX74" s="93"/>
      <c r="AY74" s="93"/>
      <c r="AZ74" s="93"/>
      <c r="BA74" s="93"/>
      <c r="BB74" s="93"/>
      <c r="BC74" s="93"/>
      <c r="BE74" s="93"/>
      <c r="BF74" s="93"/>
      <c r="BG74" s="93"/>
      <c r="BH74" s="93"/>
      <c r="BI74" s="93"/>
      <c r="BJ74" s="93"/>
      <c r="BK74" s="93"/>
      <c r="BL74" s="93"/>
      <c r="BM74" s="93"/>
      <c r="BN74" s="93"/>
      <c r="BO74" s="93"/>
      <c r="BP74" s="93"/>
      <c r="BQ74" s="93"/>
      <c r="BR74" s="93"/>
      <c r="BS74" s="93"/>
      <c r="BT74" s="93"/>
      <c r="BU74" s="93"/>
      <c r="BV74" s="93"/>
      <c r="BW74" s="93"/>
      <c r="BX74" s="93"/>
      <c r="BY74" s="93"/>
      <c r="BZ74" s="93"/>
      <c r="CA74" s="93"/>
      <c r="CB74" s="93"/>
      <c r="CC74" s="93"/>
      <c r="CD74" s="93"/>
      <c r="CE74" s="93"/>
      <c r="CF74" s="93"/>
      <c r="CG74" s="93"/>
      <c r="CH74" s="93"/>
      <c r="CI74" s="93"/>
      <c r="CJ74" s="93"/>
      <c r="CK74" s="93"/>
      <c r="CL74" s="93"/>
      <c r="CM74" s="93"/>
      <c r="CN74" s="93"/>
      <c r="CO74" s="93"/>
      <c r="CP74" s="93"/>
      <c r="CQ74" s="93"/>
      <c r="CR74" s="93"/>
      <c r="CS74" s="93"/>
      <c r="CT74" s="93"/>
      <c r="CU74" s="93"/>
      <c r="CV74" s="93"/>
      <c r="CW74" s="93"/>
      <c r="CX74" s="93"/>
      <c r="CY74" s="93"/>
      <c r="CZ74" s="93"/>
      <c r="DA74" s="93"/>
      <c r="DB74" s="93"/>
      <c r="DC74" s="93"/>
      <c r="DD74" s="93"/>
      <c r="DE74" s="93"/>
      <c r="DF74" s="93"/>
      <c r="DG74" s="93"/>
      <c r="DH74" s="93"/>
      <c r="DI74" s="93"/>
      <c r="DJ74" s="93"/>
      <c r="DK74" s="93"/>
      <c r="DL74" s="93"/>
      <c r="DM74" s="93"/>
      <c r="DN74" s="93"/>
      <c r="DO74" s="93"/>
      <c r="DP74" s="93"/>
      <c r="DQ74" s="93"/>
      <c r="DR74" s="93"/>
      <c r="DS74" s="93"/>
      <c r="DT74" s="93"/>
      <c r="DU74" s="93"/>
      <c r="DV74" s="93"/>
      <c r="DW74" s="93"/>
      <c r="DX74" s="93"/>
      <c r="DY74" s="93"/>
      <c r="DZ74" s="93"/>
      <c r="EA74" s="93"/>
      <c r="EB74" s="93"/>
      <c r="EC74" s="93"/>
      <c r="ED74" s="93"/>
      <c r="EE74" s="93"/>
      <c r="EF74" s="93"/>
      <c r="EG74" s="93"/>
      <c r="EH74" s="93"/>
      <c r="EI74" s="93"/>
      <c r="EJ74" s="93"/>
      <c r="EK74" s="93"/>
      <c r="EL74" s="93"/>
      <c r="EM74" s="93"/>
      <c r="EN74" s="93"/>
      <c r="EO74" s="93"/>
      <c r="EP74" s="93"/>
      <c r="EQ74" s="93"/>
      <c r="ER74" s="93"/>
      <c r="ES74" s="93"/>
      <c r="ET74" s="93"/>
      <c r="EU74" s="93"/>
      <c r="EV74" s="93"/>
      <c r="EW74" s="93"/>
      <c r="EX74" s="93"/>
      <c r="EY74" s="93"/>
      <c r="EZ74" s="93"/>
    </row>
    <row r="75" spans="2:156" ht="14.85" customHeight="1">
      <c r="B75" s="450" t="s">
        <v>1064</v>
      </c>
      <c r="C75" s="450" t="s">
        <v>557</v>
      </c>
      <c r="D75" s="450" t="s">
        <v>1065</v>
      </c>
      <c r="H75" s="450" t="s">
        <v>1066</v>
      </c>
      <c r="I75" s="62"/>
      <c r="J75" s="450" t="s">
        <v>1067</v>
      </c>
      <c r="K75" s="450" t="s">
        <v>1068</v>
      </c>
      <c r="O75" s="450" t="s">
        <v>1069</v>
      </c>
      <c r="P75" s="450" t="s">
        <v>1070</v>
      </c>
      <c r="Q75" s="62"/>
      <c r="R75" s="62"/>
      <c r="S75" s="450" t="s">
        <v>1071</v>
      </c>
      <c r="T75" s="450" t="s">
        <v>1072</v>
      </c>
      <c r="U75" s="450" t="s">
        <v>1073</v>
      </c>
      <c r="V75" s="62"/>
      <c r="W75" s="450" t="s">
        <v>1074</v>
      </c>
      <c r="X75" s="62"/>
      <c r="Y75" s="62"/>
      <c r="Z75" s="450" t="s">
        <v>1075</v>
      </c>
      <c r="AA75" s="450" t="s">
        <v>1076</v>
      </c>
      <c r="AB75" s="450" t="s">
        <v>1077</v>
      </c>
      <c r="AF75" s="450" t="s">
        <v>1078</v>
      </c>
      <c r="AG75" s="450" t="s">
        <v>1079</v>
      </c>
      <c r="AH75" s="450" t="s">
        <v>1080</v>
      </c>
      <c r="AI75" s="450" t="s">
        <v>1081</v>
      </c>
      <c r="AJ75" s="450" t="s">
        <v>1082</v>
      </c>
      <c r="AK75" s="450" t="s">
        <v>1083</v>
      </c>
      <c r="AL75" s="450" t="s">
        <v>1084</v>
      </c>
      <c r="AM75" s="450" t="s">
        <v>1085</v>
      </c>
      <c r="AN75" s="450" t="s">
        <v>1086</v>
      </c>
      <c r="AO75" s="450" t="s">
        <v>1087</v>
      </c>
      <c r="AP75" s="450" t="s">
        <v>1088</v>
      </c>
      <c r="AQ75" s="62"/>
      <c r="AR75" s="450" t="s">
        <v>1089</v>
      </c>
      <c r="AS75" s="450" t="s">
        <v>1090</v>
      </c>
      <c r="AT75" s="450" t="s">
        <v>1091</v>
      </c>
      <c r="AU75" s="62"/>
      <c r="AV75" s="62"/>
      <c r="AW75" s="450" t="s">
        <v>1092</v>
      </c>
      <c r="AX75" s="450" t="s">
        <v>1093</v>
      </c>
      <c r="AY75" s="450" t="s">
        <v>1094</v>
      </c>
      <c r="AZ75" s="450" t="s">
        <v>1095</v>
      </c>
      <c r="BA75" s="450" t="s">
        <v>1096</v>
      </c>
      <c r="BB75" s="450" t="s">
        <v>1097</v>
      </c>
      <c r="CB75" s="451" t="s">
        <v>1098</v>
      </c>
      <c r="CF75" s="451" t="s">
        <v>1099</v>
      </c>
      <c r="CH75" s="451" t="s">
        <v>1100</v>
      </c>
      <c r="CI75" s="451" t="s">
        <v>1101</v>
      </c>
      <c r="CM75" s="451" t="s">
        <v>1102</v>
      </c>
      <c r="CN75" s="451" t="s">
        <v>1103</v>
      </c>
      <c r="CQ75" s="451" t="s">
        <v>1104</v>
      </c>
      <c r="CR75" s="451" t="s">
        <v>1105</v>
      </c>
      <c r="CS75" s="451" t="s">
        <v>1106</v>
      </c>
      <c r="CU75" s="451" t="s">
        <v>1107</v>
      </c>
      <c r="CX75" s="451" t="s">
        <v>1108</v>
      </c>
      <c r="CY75" s="451" t="s">
        <v>1109</v>
      </c>
      <c r="CZ75" s="451" t="s">
        <v>1110</v>
      </c>
      <c r="DD75" s="451" t="s">
        <v>1111</v>
      </c>
      <c r="DE75" s="451" t="s">
        <v>1112</v>
      </c>
      <c r="DF75" s="451" t="s">
        <v>1113</v>
      </c>
      <c r="DG75" s="451" t="s">
        <v>1114</v>
      </c>
      <c r="DH75" s="451" t="s">
        <v>1115</v>
      </c>
      <c r="DI75" s="451" t="s">
        <v>1116</v>
      </c>
      <c r="DJ75" s="451" t="s">
        <v>1117</v>
      </c>
      <c r="DK75" s="451" t="s">
        <v>1118</v>
      </c>
      <c r="DL75" s="451" t="s">
        <v>1119</v>
      </c>
      <c r="DM75" s="451" t="s">
        <v>1120</v>
      </c>
      <c r="DN75" s="451" t="s">
        <v>1121</v>
      </c>
      <c r="DP75" s="451" t="s">
        <v>1122</v>
      </c>
      <c r="DQ75" s="451" t="s">
        <v>1123</v>
      </c>
      <c r="DR75" s="451" t="s">
        <v>1124</v>
      </c>
      <c r="DU75" s="451" t="s">
        <v>1125</v>
      </c>
      <c r="DV75" s="451" t="s">
        <v>1126</v>
      </c>
      <c r="DW75" s="451" t="s">
        <v>1127</v>
      </c>
      <c r="DX75" s="451" t="s">
        <v>1128</v>
      </c>
      <c r="DY75" s="451" t="s">
        <v>1129</v>
      </c>
      <c r="DZ75" s="451" t="s">
        <v>1130</v>
      </c>
    </row>
    <row r="76" spans="2:156" ht="14.85" customHeight="1">
      <c r="B76" s="450" t="s">
        <v>1131</v>
      </c>
      <c r="C76" s="56" t="str">
        <f ca="1">IF(COUNTIF(D76:EZ76,"Commentary Required")&gt;0,"Commentary Required","OK")</f>
        <v>OK</v>
      </c>
      <c r="D76" s="56" t="str" cm="1">
        <f t="array" aca="1" ref="D76" ca="1">IF(OR(IFERROR(C5="Quarterly",FALSE),SUM(D17:G17,D31:G31)=0),"N/A",IF(ISERROR(INDIRECT("B.G.TR.1."&amp;D$75&amp;"!T97")&amp;INDIRECT("B.G.TR.2."&amp;D$75&amp;"!T97")),"Commentary Required","OK"))</f>
        <v>N/A</v>
      </c>
      <c r="E76" s="149"/>
      <c r="F76" s="149"/>
      <c r="G76" s="149"/>
      <c r="H76" s="56" t="str" cm="1">
        <f t="array" aca="1" ref="H76" ca="1">IF(OR(IFERROR(C5="Quarterly",FALSE),SUM(H17:I17,H31:I31)=0),"N/A",IF(ISERROR(INDIRECT("B.G.TR.1."&amp;H$75&amp;"!T97")&amp;INDIRECT("B.G.TR.2."&amp;H$75&amp;"!T97")),"Commentary Required","OK"))</f>
        <v>N/A</v>
      </c>
      <c r="I76" s="150"/>
      <c r="J76" s="56" t="str" cm="1">
        <f t="array" aca="1" ref="J76" ca="1">IF(OR(IFERROR(C5="Quarterly",FALSE),SUM(J17,J31)=0),"N/A",IF(ISERROR(INDIRECT("B.G.TR.1."&amp;J$75&amp;"!T97")&amp;INDIRECT("B.G.TR.2."&amp;J$75&amp;"!T97")),"Commentary Required","OK"))</f>
        <v>N/A</v>
      </c>
      <c r="K76" s="56" t="str" cm="1">
        <f t="array" aca="1" ref="K76" ca="1">IF(OR(IFERROR(C5="Quarterly",FALSE),SUM(K17:N17,K31:N31)=0),"N/A",IF(ISERROR(INDIRECT("B.G.TR.1."&amp;K$75&amp;"!T97")&amp;INDIRECT("B.G.TR.2."&amp;K$75&amp;"!T97")),"Commentary Required","OK"))</f>
        <v>N/A</v>
      </c>
      <c r="L76" s="149"/>
      <c r="M76" s="149"/>
      <c r="N76" s="149"/>
      <c r="O76" s="56" t="str" cm="1">
        <f t="array" aca="1" ref="O76" ca="1">IF(OR(IFERROR(C5="Quarterly",FALSE),SUM(O17,O31)=0),"N/A",IF(ISERROR(INDIRECT("B.G.TR.1."&amp;O$75&amp;"!T97")&amp;INDIRECT("B.G.TR.2."&amp;O$75&amp;"!T97")),"Commentary Required","OK"))</f>
        <v>N/A</v>
      </c>
      <c r="P76" s="56" t="str" cm="1">
        <f t="array" aca="1" ref="P76" ca="1">IF(OR(IFERROR(C5="Quarterly",FALSE),SUM(P17:R17,P31:R31)=0),"N/A",IF(ISERROR(INDIRECT("B.G.TR.1."&amp;P$75&amp;"!T97")&amp;INDIRECT("B.G.TR.2."&amp;P$75&amp;"!T97")),"Commentary Required","OK"))</f>
        <v>N/A</v>
      </c>
      <c r="Q76" s="150"/>
      <c r="R76" s="150"/>
      <c r="S76" s="56" t="str" cm="1">
        <f t="array" aca="1" ref="S76" ca="1">IF(OR(IFERROR(C5="Quarterly",FALSE),SUM(S17,S31)=0),"N/A",IF(ISERROR(INDIRECT("B.G.TR.1."&amp;S$75&amp;"!T97")&amp;INDIRECT("B.G.TR.2."&amp;S$75&amp;"!T97")),"Commentary Required","OK"))</f>
        <v>N/A</v>
      </c>
      <c r="T76" s="56" t="str" cm="1">
        <f t="array" aca="1" ref="T76" ca="1">IF(OR(IFERROR(C5="Quarterly",FALSE),SUM(T17,T31)=0),"N/A",IF(ISERROR(INDIRECT("B.G.TR.1."&amp;T$75&amp;"!T97")&amp;INDIRECT("B.G.TR.2."&amp;T$75&amp;"!T97")),"Commentary Required","OK"))</f>
        <v>N/A</v>
      </c>
      <c r="U76" s="56" t="str" cm="1">
        <f t="array" aca="1" ref="U76" ca="1">IF(OR(IFERROR(C5="Quarterly",FALSE),SUM(U17:V17,U31:V31)=0),"N/A",IF(ISERROR(INDIRECT("B.G.TR.1."&amp;U$75&amp;"!T97")&amp;INDIRECT("B.G.TR.2."&amp;U$75&amp;"!T97")),"Commentary Required","OK"))</f>
        <v>N/A</v>
      </c>
      <c r="V76" s="150"/>
      <c r="W76" s="56" t="str" cm="1">
        <f t="array" aca="1" ref="W76" ca="1">IF(OR(IFERROR(C5="Quarterly",FALSE),SUM(W17:Y17,W31:Y31)=0),"N/A",IF(ISERROR(INDIRECT("B.G.TR.1."&amp;W$75&amp;"!T97")&amp;INDIRECT("B.G.TR.2."&amp;W$75&amp;"!T97")),"Commentary Required","OK"))</f>
        <v>N/A</v>
      </c>
      <c r="X76" s="150"/>
      <c r="Y76" s="150"/>
      <c r="Z76" s="56" t="str" cm="1">
        <f t="array" aca="1" ref="Z76" ca="1">IF(OR(IFERROR(C5="Quarterly",FALSE),SUM(Z17,Z31)=0),"N/A",IF(ISERROR(INDIRECT("B.G.TR.1."&amp;Z$75&amp;"!T97")&amp;INDIRECT("B.G.TR.2."&amp;Z$75&amp;"!T97")),"Commentary Required","OK"))</f>
        <v>N/A</v>
      </c>
      <c r="AA76" s="56" t="str" cm="1">
        <f t="array" aca="1" ref="AA76" ca="1">IF(OR(IFERROR(C5="Quarterly",FALSE),SUM(AA17,AA31)=0),"N/A",IF(ISERROR(INDIRECT("B.G.TR.1."&amp;AA$75&amp;"!T97")&amp;INDIRECT("B.G.TR.2."&amp;AA$75&amp;"!T97")),"Commentary Required","OK"))</f>
        <v>N/A</v>
      </c>
      <c r="AB76" s="56" t="str" cm="1">
        <f t="array" aca="1" ref="AB76" ca="1">IF(OR(IFERROR(C5="Quarterly",FALSE),SUM(AB17:AD17,AB31:AD31)=0),"N/A",IF(ISERROR(INDIRECT("B.G.TR.1."&amp;AB$75&amp;"!T97")&amp;INDIRECT("B.G.TR.2."&amp;AB$75&amp;"!T97")),"Commentary Required","OK"))</f>
        <v>N/A</v>
      </c>
      <c r="AC76" s="149"/>
      <c r="AD76" s="149"/>
      <c r="AE76" s="149"/>
      <c r="AF76" s="56" t="str" cm="1">
        <f t="array" aca="1" ref="AF76" ca="1">IF(OR(IFERROR(C5="Quarterly",FALSE),SUM(AF17,AF31)=0),"N/A",IF(ISERROR(INDIRECT("B.G.TR.1."&amp;AF$75&amp;"!T97")&amp;INDIRECT("B.G.TR.2."&amp;AF$75&amp;"!T97")),"Commentary Required","OK"))</f>
        <v>N/A</v>
      </c>
      <c r="AG76" s="56" t="str" cm="1">
        <f t="array" aca="1" ref="AG76" ca="1">IF(OR(IFERROR(C5="Quarterly",FALSE),SUM(AG17,AG31)=0),"N/A",IF(ISERROR(INDIRECT("B.G.TR.1."&amp;AG$75&amp;"!T97")&amp;INDIRECT("B.G.TR.2."&amp;AG$75&amp;"!T97")),"Commentary Required","OK"))</f>
        <v>N/A</v>
      </c>
      <c r="AH76" s="56" t="str" cm="1">
        <f t="array" aca="1" ref="AH76" ca="1">IF(OR(IFERROR(C5="Quarterly",FALSE),SUM(AH17,AH31)=0),"N/A",IF(ISERROR(INDIRECT("B.G.TR.1."&amp;AH$75&amp;"!T97")&amp;INDIRECT("B.G.TR.2."&amp;AH$75&amp;"!T97")),"Commentary Required","OK"))</f>
        <v>N/A</v>
      </c>
      <c r="AI76" s="56" t="str" cm="1">
        <f t="array" aca="1" ref="AI76" ca="1">IF(OR(IFERROR(C5="Quarterly",FALSE),SUM(AI17,AI31)=0),"N/A",IF(ISERROR(INDIRECT("B.G.TR.1."&amp;AI$75&amp;"!T97")&amp;INDIRECT("B.G.TR.2."&amp;AI$75&amp;"!T97")),"Commentary Required","OK"))</f>
        <v>N/A</v>
      </c>
      <c r="AJ76" s="56" t="str" cm="1">
        <f t="array" aca="1" ref="AJ76" ca="1">IF(OR(IFERROR(C5="Quarterly",FALSE),SUM(AJ17,AJ31)=0),"N/A",IF(ISERROR(INDIRECT("B.G.TR.1."&amp;AJ$75&amp;"!T97")&amp;INDIRECT("B.G.TR.2."&amp;AJ$75&amp;"!T97")),"Commentary Required","OK"))</f>
        <v>N/A</v>
      </c>
      <c r="AK76" s="56" t="str" cm="1">
        <f t="array" aca="1" ref="AK76" ca="1">IF(OR(IFERROR(C5="Quarterly",FALSE),SUM(AK17,AK31)=0),"N/A",IF(ISERROR(INDIRECT("B.G.TR.1."&amp;AK$75&amp;"!T97")&amp;INDIRECT("B.G.TR.2."&amp;AK$75&amp;"!T97")),"Commentary Required","OK"))</f>
        <v>N/A</v>
      </c>
      <c r="AL76" s="56" t="str" cm="1">
        <f t="array" aca="1" ref="AL76" ca="1">IF(OR(IFERROR(C5="Quarterly",FALSE),SUM(AL17,AL31)=0),"N/A",IF(ISERROR(INDIRECT("B.G.TR.1."&amp;AL$75&amp;"!T97")&amp;INDIRECT("B.G.TR.2."&amp;AL$75&amp;"!T97")),"Commentary Required","OK"))</f>
        <v>N/A</v>
      </c>
      <c r="AM76" s="56" t="str" cm="1">
        <f t="array" aca="1" ref="AM76" ca="1">IF(OR(IFERROR(C5="Quarterly",FALSE),SUM(AM17,AM31)=0),"N/A",IF(ISERROR(INDIRECT("B.G.TR.1."&amp;AM$75&amp;"!T97")&amp;INDIRECT("B.G.TR.2."&amp;AM$75&amp;"!T97")),"Commentary Required","OK"))</f>
        <v>N/A</v>
      </c>
      <c r="AN76" s="56" t="str" cm="1">
        <f t="array" aca="1" ref="AN76" ca="1">IF(OR(IFERROR(C5="Quarterly",FALSE),SUM(AN17,AN31)=0),"N/A",IF(ISERROR(INDIRECT("B.G.TR.1."&amp;AN$75&amp;"!T97")&amp;INDIRECT("B.G.TR.2."&amp;AN$75&amp;"!T97")),"Commentary Required","OK"))</f>
        <v>N/A</v>
      </c>
      <c r="AO76" s="56" t="str" cm="1">
        <f t="array" aca="1" ref="AO76" ca="1">IF(OR(IFERROR(C5="Quarterly",FALSE),SUM(AO17,AO31)=0),"N/A",IF(ISERROR(INDIRECT("B.G.TR.1."&amp;AO$75&amp;"!T97")&amp;INDIRECT("B.G.TR.2."&amp;AO$75&amp;"!T97")),"Commentary Required","OK"))</f>
        <v>N/A</v>
      </c>
      <c r="AP76" s="56" t="str" cm="1">
        <f t="array" aca="1" ref="AP76" ca="1">IF(OR(IFERROR(C5="Quarterly",FALSE),SUM(AP17,AP31)=0),"N/A",IF(ISERROR(INDIRECT("B.G.TR.1."&amp;AP$75&amp;"!T97")&amp;INDIRECT("B.G.TR.2."&amp;AP$75&amp;"!T97")),"Commentary Required","OK"))</f>
        <v>N/A</v>
      </c>
      <c r="AQ76" s="150"/>
      <c r="AR76" s="56" t="str" cm="1">
        <f t="array" aca="1" ref="AR76" ca="1">IF(OR(IFERROR(C5="Quarterly",FALSE),SUM(AR17,AR31)=0),"N/A",IF(ISERROR(INDIRECT("B.G.TR.1."&amp;AR$75&amp;"!T97")&amp;INDIRECT("B.G.TR.2."&amp;AR$75&amp;"!T97")),"Commentary Required","OK"))</f>
        <v>N/A</v>
      </c>
      <c r="AS76" s="56" t="str" cm="1">
        <f t="array" aca="1" ref="AS76" ca="1">IF(OR(IFERROR(C5="Quarterly",FALSE),SUM(AS17,AS31)=0),"N/A",IF(ISERROR(INDIRECT("B.G.TR.1."&amp;AS$75&amp;"!T97")&amp;INDIRECT("B.G.TR.2."&amp;AS$75&amp;"!T97")),"Commentary Required","OK"))</f>
        <v>N/A</v>
      </c>
      <c r="AT76" s="56" t="str" cm="1">
        <f t="array" aca="1" ref="AT76" ca="1">IF(OR(IFERROR(C5="Quarterly",FALSE),SUM(AT17:AV17,AT31:AV31)=0),"N/A",IF(ISERROR(INDIRECT("B.G.TR.1."&amp;AT$75&amp;"!T97")&amp;INDIRECT("B.G.TR.2."&amp;AT$75&amp;"!T97")),"Commentary Required","OK"))</f>
        <v>N/A</v>
      </c>
      <c r="AU76" s="150"/>
      <c r="AV76" s="150"/>
      <c r="AW76" s="56" t="str" cm="1">
        <f t="array" aca="1" ref="AW76" ca="1">IF(OR(IFERROR(C5="Quarterly",FALSE),SUM(AW17,AW31)=0),"N/A",IF(ISERROR(INDIRECT("B.G.TR.1."&amp;AW$75&amp;"!T97")&amp;INDIRECT("B.G.TR.2."&amp;AW$75&amp;"!T97")),"Commentary Required","OK"))</f>
        <v>N/A</v>
      </c>
      <c r="AX76" s="56" t="str" cm="1">
        <f t="array" aca="1" ref="AX76" ca="1">IF(OR(IFERROR(C5="Quarterly",FALSE),SUM(AX17,AX31)=0),"N/A",IF(ISERROR(INDIRECT("B.G.TR.1."&amp;AX$75&amp;"!T97")&amp;INDIRECT("B.G.TR.2."&amp;AX$75&amp;"!T97")),"Commentary Required","OK"))</f>
        <v>N/A</v>
      </c>
      <c r="AY76" s="56" t="str" cm="1">
        <f t="array" aca="1" ref="AY76" ca="1">IF(OR(IFERROR(C5="Quarterly",FALSE),SUM(AY17,AY31)=0),"N/A",IF(ISERROR(INDIRECT("B.G.TR.1."&amp;AY$75&amp;"!T97")&amp;INDIRECT("B.G.TR.2."&amp;AY$75&amp;"!T97")),"Commentary Required","OK"))</f>
        <v>N/A</v>
      </c>
      <c r="AZ76" s="56" t="str" cm="1">
        <f t="array" aca="1" ref="AZ76" ca="1">IF(OR(IFERROR(C5="Quarterly",FALSE),SUM(AZ17,AZ31)=0),"N/A",IF(ISERROR(INDIRECT("B.G.TR.1."&amp;AZ$75&amp;"!T97")&amp;INDIRECT("B.G.TR.2."&amp;AZ$75&amp;"!T97")),"Commentary Required","OK"))</f>
        <v>N/A</v>
      </c>
      <c r="BA76" s="56" t="str" cm="1">
        <f t="array" aca="1" ref="BA76" ca="1">IF(OR(IFERROR(C5="Quarterly",FALSE),SUM(BA17,BA31)=0),"N/A",IF(ISERROR(INDIRECT("B.G.TR.1."&amp;BA$75&amp;"!T97")&amp;INDIRECT("B.G.TR.2."&amp;BA$75&amp;"!T97")),"Commentary Required","OK"))</f>
        <v>N/A</v>
      </c>
      <c r="BB76" s="56" t="str" cm="1">
        <f t="array" aca="1" ref="BB76" ca="1">IF(OR(IFERROR(C5="Quarterly",FALSE),SUM(BB17,BB31)=0),"N/A",IF(ISERROR(INDIRECT("B.G.TR.1."&amp;BB$75&amp;"!T97")&amp;INDIRECT("B.G.TR.2."&amp;BB$75&amp;"!T97")),"Commentary Required","OK"))</f>
        <v>N/A</v>
      </c>
      <c r="BC76" s="149"/>
      <c r="BD76" s="149"/>
      <c r="BE76" s="149"/>
      <c r="BF76" s="149"/>
      <c r="BG76" s="149"/>
      <c r="BH76" s="149"/>
      <c r="BI76" s="149"/>
      <c r="BJ76" s="149"/>
      <c r="BK76" s="149"/>
      <c r="BL76" s="149"/>
      <c r="BM76" s="149"/>
      <c r="BN76" s="149"/>
      <c r="BO76" s="149"/>
      <c r="BP76" s="149"/>
      <c r="BQ76" s="149"/>
      <c r="BR76" s="149"/>
      <c r="BS76" s="149"/>
      <c r="BT76" s="149"/>
      <c r="BU76" s="149"/>
      <c r="BV76" s="149"/>
      <c r="BW76" s="149"/>
      <c r="BX76" s="149"/>
      <c r="BY76" s="149"/>
      <c r="BZ76" s="149"/>
      <c r="CA76" s="149"/>
      <c r="CB76" s="56" t="str" cm="1">
        <f t="array" aca="1" ref="CB76" ca="1">IF(OR(IFERROR(C5="Quarterly",FALSE),SUM(CB17:CE17,CB31:CE31)=0),"N/A",IF(ISERROR(INDIRECT("B.G.TR.1."&amp;CB$75&amp;"!T97")&amp;INDIRECT("B.G.TR.2."&amp;CB$75&amp;"!T97")),"Commentary Required","OK"))</f>
        <v>N/A</v>
      </c>
      <c r="CC76" s="149"/>
      <c r="CD76" s="149"/>
      <c r="CE76" s="149"/>
      <c r="CF76" s="56" t="str" cm="1">
        <f t="array" aca="1" ref="CF76" ca="1">IF(OR(IFERROR(C5="Quarterly",FALSE),SUM(CF17:CG17,CF31:CG31)=0),"N/A",IF(ISERROR(INDIRECT("B.G.TR.1."&amp;CF$75&amp;"!T97")&amp;INDIRECT("B.G.TR.2."&amp;CF$75&amp;"!T97")),"Commentary Required","OK"))</f>
        <v>N/A</v>
      </c>
      <c r="CG76" s="149"/>
      <c r="CH76" s="56" t="str" cm="1">
        <f t="array" aca="1" ref="CH76" ca="1">IF(OR(IFERROR(C5="Quarterly",FALSE),SUM(CH17,CH31)=0),"N/A",IF(ISERROR(INDIRECT("B.G.TR.1."&amp;CH$75&amp;"!T97")&amp;INDIRECT("B.G.TR.2."&amp;CH$75&amp;"!T97")),"Commentary Required","OK"))</f>
        <v>N/A</v>
      </c>
      <c r="CI76" s="56" t="str" cm="1">
        <f t="array" aca="1" ref="CI76" ca="1">IF(OR(IFERROR(C5="Quarterly",FALSE),SUM(CI17:CL17,CI31:CL31)=0),"N/A",IF(ISERROR(INDIRECT("B.G.TR.1."&amp;CI$75&amp;"!T97")&amp;INDIRECT("B.G.TR.2."&amp;CI$75&amp;"!T97")),"Commentary Required","OK"))</f>
        <v>N/A</v>
      </c>
      <c r="CJ76" s="149"/>
      <c r="CK76" s="149"/>
      <c r="CL76" s="149"/>
      <c r="CM76" s="56" t="str" cm="1">
        <f t="array" aca="1" ref="CM76" ca="1">IF(OR(IFERROR(C5="Quarterly",FALSE),SUM(CM17,CM31)=0),"N/A",IF(ISERROR(INDIRECT("B.G.TR.1."&amp;CM$75&amp;"!T97")&amp;INDIRECT("B.G.TR.2."&amp;CM$75&amp;"!T97")),"Commentary Required","OK"))</f>
        <v>N/A</v>
      </c>
      <c r="CN76" s="56" t="str" cm="1">
        <f t="array" aca="1" ref="CN76" ca="1">IF(OR(IFERROR(C5="Quarterly",FALSE),SUM(CN17:CP17,CN31:CP31)=0),"N/A",IF(ISERROR(INDIRECT("B.G.TR.1."&amp;CN$75&amp;"!T97")&amp;INDIRECT("B.G.TR.2."&amp;CN$75&amp;"!T97")),"Commentary Required","OK"))</f>
        <v>N/A</v>
      </c>
      <c r="CO76" s="149"/>
      <c r="CP76" s="149"/>
      <c r="CQ76" s="56" t="str" cm="1">
        <f t="array" aca="1" ref="CQ76" ca="1">IF(OR(IFERROR(C5="Quarterly",FALSE),SUM(CQ17,CQ31)=0),"N/A",IF(ISERROR(INDIRECT("B.G.TR.1."&amp;CQ$75&amp;"!T97")&amp;INDIRECT("B.G.TR.2."&amp;CQ$75&amp;"!T97")),"Commentary Required","OK"))</f>
        <v>N/A</v>
      </c>
      <c r="CR76" s="56" t="str" cm="1">
        <f t="array" aca="1" ref="CR76" ca="1">IF(OR(IFERROR(C5="Quarterly",FALSE),SUM(CR17,CR31)=0),"N/A",IF(ISERROR(INDIRECT("B.G.TR.1."&amp;CR$75&amp;"!T97")&amp;INDIRECT("B.G.TR.2."&amp;CR$75&amp;"!T97")),"Commentary Required","OK"))</f>
        <v>N/A</v>
      </c>
      <c r="CS76" s="56" t="str" cm="1">
        <f t="array" aca="1" ref="CS76" ca="1">IF(OR(IFERROR(C5="Quarterly",FALSE),SUM(CS17:CT17,CS31:CT31)=0),"N/A",IF(ISERROR(INDIRECT("B.G.TR.1."&amp;CS$75&amp;"!T97")&amp;INDIRECT("B.G.TR.2."&amp;CS$75&amp;"!T97")),"Commentary Required","OK"))</f>
        <v>N/A</v>
      </c>
      <c r="CT76" s="149"/>
      <c r="CU76" s="56" t="str" cm="1">
        <f t="array" aca="1" ref="CU76" ca="1">IF(OR(IFERROR(C5="Quarterly",FALSE),SUM(CU17:CW17,CU31:CW31)=0),"N/A",IF(ISERROR(INDIRECT("B.G.TR.1."&amp;CU$75&amp;"!T97")&amp;INDIRECT("B.G.TR.2."&amp;CU$75&amp;"!T97")),"Commentary Required","OK"))</f>
        <v>N/A</v>
      </c>
      <c r="CV76" s="149"/>
      <c r="CW76" s="149"/>
      <c r="CX76" s="56" t="str" cm="1">
        <f t="array" aca="1" ref="CX76" ca="1">IF(OR(IFERROR(C5="Quarterly",FALSE),SUM(CX17,CX31)=0),"N/A",IF(ISERROR(INDIRECT("B.G.TR.1."&amp;CX$75&amp;"!T97")&amp;INDIRECT("B.G.TR.2."&amp;CX$75&amp;"!T97")),"Commentary Required","OK"))</f>
        <v>N/A</v>
      </c>
      <c r="CY76" s="56" t="str" cm="1">
        <f t="array" aca="1" ref="CY76" ca="1">IF(OR(IFERROR(C5="Quarterly",FALSE),SUM(CY17,CY31)=0),"N/A",IF(ISERROR(INDIRECT("B.G.TR.1."&amp;CY$75&amp;"!T97")&amp;INDIRECT("B.G.TR.2."&amp;CY$75&amp;"!T97")),"Commentary Required","OK"))</f>
        <v>N/A</v>
      </c>
      <c r="CZ76" s="56" t="str" cm="1">
        <f t="array" aca="1" ref="CZ76" ca="1">IF(OR(IFERROR(C5="Quarterly",FALSE),SUM(CZ17:DB17,CZ31:DB31)=0),"N/A",IF(ISERROR(INDIRECT("B.G.TR.1."&amp;CZ$75&amp;"!T97")&amp;INDIRECT("B.G.TR.2."&amp;CZ$75&amp;"!T97")),"Commentary Required","OK"))</f>
        <v>N/A</v>
      </c>
      <c r="DA76" s="149"/>
      <c r="DB76" s="149"/>
      <c r="DC76" s="149"/>
      <c r="DD76" s="56" t="str" cm="1">
        <f t="array" aca="1" ref="DD76" ca="1">IF(OR(IFERROR(C5="Quarterly",FALSE),SUM(DD17,DD31)=0),"N/A",IF(ISERROR(INDIRECT("B.G.TR.1."&amp;DD$75&amp;"!T97")&amp;INDIRECT("B.G.TR.2."&amp;DD$75&amp;"!T97")),"Commentary Required","OK"))</f>
        <v>N/A</v>
      </c>
      <c r="DE76" s="56" t="str" cm="1">
        <f t="array" aca="1" ref="DE76" ca="1">IF(OR(IFERROR(C5="Quarterly",FALSE),SUM(DE17,DE31)=0),"N/A",IF(ISERROR(INDIRECT("B.G.TR.1."&amp;DE$75&amp;"!T97")&amp;INDIRECT("B.G.TR.2."&amp;DE$75&amp;"!T97")),"Commentary Required","OK"))</f>
        <v>N/A</v>
      </c>
      <c r="DF76" s="56" t="str" cm="1">
        <f t="array" aca="1" ref="DF76" ca="1">IF(OR(IFERROR(C5="Quarterly",FALSE),SUM(DF17,DF31)=0),"N/A",IF(ISERROR(INDIRECT("B.G.TR.1."&amp;DF$75&amp;"!T97")&amp;INDIRECT("B.G.TR.2."&amp;DF$75&amp;"!T97")),"Commentary Required","OK"))</f>
        <v>N/A</v>
      </c>
      <c r="DG76" s="56" t="str" cm="1">
        <f t="array" aca="1" ref="DG76" ca="1">IF(OR(IFERROR(C5="Quarterly",FALSE),SUM(DG17,DG31)=0),"N/A",IF(ISERROR(INDIRECT("B.G.TR.1."&amp;DG$75&amp;"!T97")&amp;INDIRECT("B.G.TR.2."&amp;DG$75&amp;"!T97")),"Commentary Required","OK"))</f>
        <v>N/A</v>
      </c>
      <c r="DH76" s="56" t="str" cm="1">
        <f t="array" aca="1" ref="DH76" ca="1">IF(OR(IFERROR(C5="Quarterly",FALSE),SUM(DH17,DH31)=0),"N/A",IF(ISERROR(INDIRECT("B.G.TR.1."&amp;DH$75&amp;"!T97")&amp;INDIRECT("B.G.TR.2."&amp;DH$75&amp;"!T97")),"Commentary Required","OK"))</f>
        <v>N/A</v>
      </c>
      <c r="DI76" s="56" t="str" cm="1">
        <f t="array" aca="1" ref="DI76" ca="1">IF(OR(IFERROR(C5="Quarterly",FALSE),SUM(DI17,DI31)=0),"N/A",IF(ISERROR(INDIRECT("B.G.TR.1."&amp;DI$75&amp;"!T97")&amp;INDIRECT("B.G.TR.2."&amp;DI$75&amp;"!T97")),"Commentary Required","OK"))</f>
        <v>N/A</v>
      </c>
      <c r="DJ76" s="56" t="str" cm="1">
        <f t="array" aca="1" ref="DJ76" ca="1">IF(OR(IFERROR(C5="Quarterly",FALSE),SUM(DJ17,DJ31)=0),"N/A",IF(ISERROR(INDIRECT("B.G.TR.1."&amp;DJ$75&amp;"!T97")&amp;INDIRECT("B.G.TR.2."&amp;DJ$75&amp;"!T97")),"Commentary Required","OK"))</f>
        <v>N/A</v>
      </c>
      <c r="DK76" s="56" t="str" cm="1">
        <f t="array" aca="1" ref="DK76" ca="1">IF(OR(IFERROR(C5="Quarterly",FALSE),SUM(DK17,DK31)=0),"N/A",IF(ISERROR(INDIRECT("B.G.TR.1."&amp;DK$75&amp;"!T97")&amp;INDIRECT("B.G.TR.2."&amp;DK$75&amp;"!T97")),"Commentary Required","OK"))</f>
        <v>N/A</v>
      </c>
      <c r="DL76" s="56" t="str" cm="1">
        <f t="array" aca="1" ref="DL76" ca="1">IF(OR(IFERROR(C5="Quarterly",FALSE),SUM(DL17,DL31)=0),"N/A",IF(ISERROR(INDIRECT("B.G.TR.1."&amp;DL$75&amp;"!T97")&amp;INDIRECT("B.G.TR.2."&amp;DL$75&amp;"!T97")),"Commentary Required","OK"))</f>
        <v>N/A</v>
      </c>
      <c r="DM76" s="56" t="str" cm="1">
        <f t="array" aca="1" ref="DM76" ca="1">IF(OR(IFERROR(C5="Quarterly",FALSE),SUM(DM17,DM31)=0),"N/A",IF(ISERROR(INDIRECT("B.G.TR.1."&amp;DM$75&amp;"!T97")&amp;INDIRECT("B.G.TR.2."&amp;DM$75&amp;"!T97")),"Commentary Required","OK"))</f>
        <v>N/A</v>
      </c>
      <c r="DN76" s="56" t="str" cm="1">
        <f t="array" aca="1" ref="DN76" ca="1">IF(OR(IFERROR(C5="Quarterly",FALSE),SUM(DN17,DN31)=0),"N/A",IF(ISERROR(INDIRECT("B.G.TR.1."&amp;DN$75&amp;"!T97")&amp;INDIRECT("B.G.TR.2."&amp;DN$75&amp;"!T97")),"Commentary Required","OK"))</f>
        <v>N/A</v>
      </c>
      <c r="DO76" s="149"/>
      <c r="DP76" s="56" t="str" cm="1">
        <f t="array" aca="1" ref="DP76" ca="1">IF(OR(IFERROR(C5="Quarterly",FALSE),SUM(DP17,DP31)=0),"N/A",IF(ISERROR(INDIRECT("B.G.TR.1."&amp;DP$75&amp;"!T97")&amp;INDIRECT("B.G.TR.2."&amp;DP$75&amp;"!T97")),"Commentary Required","OK"))</f>
        <v>N/A</v>
      </c>
      <c r="DQ76" s="56" t="str" cm="1">
        <f t="array" aca="1" ref="DQ76" ca="1">IF(OR(IFERROR(C5="Quarterly",FALSE),SUM(DQ17,DQ31)=0),"N/A",IF(ISERROR(INDIRECT("B.G.TR.1."&amp;DQ$75&amp;"!T97")&amp;INDIRECT("B.G.TR.2."&amp;DQ$75&amp;"!T97")),"Commentary Required","OK"))</f>
        <v>N/A</v>
      </c>
      <c r="DR76" s="56" t="str" cm="1">
        <f t="array" aca="1" ref="DR76" ca="1">IF(OR(IFERROR(C5="Quarterly",FALSE),SUM(DR17:DT17,DR31:DT31)=0),"N/A",IF(ISERROR(INDIRECT("B.G.TR.1."&amp;DR$75&amp;"!T97")&amp;INDIRECT("B.G.TR.2."&amp;DR$75&amp;"!T97")),"Commentary Required","OK"))</f>
        <v>N/A</v>
      </c>
      <c r="DS76" s="149"/>
      <c r="DT76" s="149"/>
      <c r="DU76" s="56" t="str" cm="1">
        <f t="array" aca="1" ref="DU76" ca="1">IF(OR(IFERROR(C5="Quarterly",FALSE),SUM(DU17,DU31)=0),"N/A",IF(ISERROR(INDIRECT("B.G.TR.1."&amp;DU$75&amp;"!T97")&amp;INDIRECT("B.G.TR.2."&amp;DU$75&amp;"!T97")),"Commentary Required","OK"))</f>
        <v>N/A</v>
      </c>
      <c r="DV76" s="56" t="str" cm="1">
        <f t="array" aca="1" ref="DV76" ca="1">IF(OR(IFERROR(C5="Quarterly",FALSE),SUM(DV17,DV31)=0),"N/A",IF(ISERROR(INDIRECT("B.G.TR.1."&amp;DV$75&amp;"!T97")&amp;INDIRECT("B.G.TR.2."&amp;DV$75&amp;"!T97")),"Commentary Required","OK"))</f>
        <v>N/A</v>
      </c>
      <c r="DW76" s="56" t="str" cm="1">
        <f t="array" aca="1" ref="DW76" ca="1">IF(OR(IFERROR(C5="Quarterly",FALSE),SUM(DW17,DW31)=0),"N/A",IF(ISERROR(INDIRECT("B.G.TR.1."&amp;DW$75&amp;"!T97")&amp;INDIRECT("B.G.TR.2."&amp;DW$75&amp;"!T97")),"Commentary Required","OK"))</f>
        <v>N/A</v>
      </c>
      <c r="DX76" s="56" t="str" cm="1">
        <f t="array" aca="1" ref="DX76" ca="1">IF(OR(IFERROR(C5="Quarterly",FALSE),SUM(DX17,DX31)=0),"N/A",IF(ISERROR(INDIRECT("B.G.TR.1."&amp;DX$75&amp;"!T97")&amp;INDIRECT("B.G.TR.2."&amp;DX$75&amp;"!T97")),"Commentary Required","OK"))</f>
        <v>N/A</v>
      </c>
      <c r="DY76" s="56" t="str" cm="1">
        <f t="array" aca="1" ref="DY76" ca="1">IF(OR(IFERROR(C5="Quarterly",FALSE),SUM(DY17,DY31)=0),"N/A",IF(ISERROR(INDIRECT("B.G.TR.1."&amp;DY$75&amp;"!T97")&amp;INDIRECT("B.G.TR.2."&amp;DY$75&amp;"!T97")),"Commentary Required","OK"))</f>
        <v>N/A</v>
      </c>
      <c r="DZ76" s="56" t="str" cm="1">
        <f t="array" aca="1" ref="DZ76" ca="1">IF(OR(IFERROR(C5="Quarterly",FALSE),SUM(DZ17,DZ31)=0),"N/A",IF(ISERROR(INDIRECT("B.G.TR.1."&amp;DZ$75&amp;"!T97")&amp;INDIRECT("B.G.TR.2."&amp;DZ$75&amp;"!T97")),"Commentary Required","OK"))</f>
        <v>N/A</v>
      </c>
      <c r="EA76" s="149"/>
      <c r="EB76" s="149"/>
      <c r="EC76" s="149"/>
      <c r="ED76" s="149"/>
      <c r="EE76" s="149"/>
      <c r="EF76" s="149"/>
      <c r="EG76" s="149"/>
      <c r="EH76" s="149"/>
      <c r="EI76" s="149"/>
      <c r="EJ76" s="149"/>
      <c r="EK76" s="149"/>
      <c r="EL76" s="149"/>
      <c r="EM76" s="149"/>
      <c r="EN76" s="149"/>
      <c r="EO76" s="149"/>
      <c r="EP76" s="149"/>
      <c r="EQ76" s="149"/>
      <c r="ER76" s="149"/>
      <c r="ES76" s="149"/>
      <c r="ET76" s="149"/>
      <c r="EU76" s="149"/>
      <c r="EV76" s="149"/>
      <c r="EW76" s="149"/>
      <c r="EX76" s="149"/>
      <c r="EY76" s="149"/>
      <c r="EZ76" s="149"/>
    </row>
    <row r="77" spans="2:156" ht="14.85" customHeight="1">
      <c r="B77" s="450" t="s">
        <v>1132</v>
      </c>
      <c r="C77" s="56" t="str">
        <f ca="1">IF(COUNTIF(D77:EZ77,"Commentary Required")&gt;0,"Commentary Required","OK")</f>
        <v>OK</v>
      </c>
      <c r="D77" s="151" t="str" cm="1">
        <f t="array" aca="1" ref="D77" ca="1">IF(D$76="N/A","OK",IF(D$76="Commentary Required","Commentary Required",IF(ABS(INDIRECT("B.G.TR.1."&amp;D$75&amp;"!T97")-SUM(D17:G17))&lt;=D$81,"OK","Commentary Required")))</f>
        <v>OK</v>
      </c>
      <c r="E77" s="152"/>
      <c r="F77" s="152"/>
      <c r="G77" s="152"/>
      <c r="H77" s="151" t="str" cm="1">
        <f t="array" aca="1" ref="H77" ca="1">IF(H$76="N/A","OK",IF(H$76="Commentary Required","Commentary Required",IF(ABS(INDIRECT("B.G.TR.1."&amp;H$75&amp;"!T97")-SUM(H17:I17))&lt;=H$81,"OK","Commentary Required")))</f>
        <v>OK</v>
      </c>
      <c r="I77" s="153"/>
      <c r="J77" s="151" t="str" cm="1">
        <f t="array" aca="1" ref="J77" ca="1">IF(J$76="N/A","OK",IF(J$76="Commentary Required","Commentary Required",IF(ABS(INDIRECT("B.G.TR.1."&amp;J$75&amp;"!T97")-J17)&lt;=J$81,"OK","Commentary Required")))</f>
        <v>OK</v>
      </c>
      <c r="K77" s="151" t="str" cm="1">
        <f t="array" aca="1" ref="K77" ca="1">IF(K$76="N/A","OK",IF(K$76="Commentary Required","Commentary Required",IF(ABS(INDIRECT("B.G.TR.1."&amp;K$75&amp;"!T97")-SUM(K17:N17))&lt;=K$81,"OK","Commentary Required")))</f>
        <v>OK</v>
      </c>
      <c r="L77" s="152"/>
      <c r="M77" s="152"/>
      <c r="N77" s="152"/>
      <c r="O77" s="151" t="str" cm="1">
        <f t="array" aca="1" ref="O77" ca="1">IF(O$76="N/A","OK",IF(O$76="Commentary Required","Commentary Required",IF(ABS(INDIRECT("B.G.TR.1."&amp;O$75&amp;"!T97")-O17)&lt;=O$81,"OK","Commentary Required")))</f>
        <v>OK</v>
      </c>
      <c r="P77" s="151" t="str" cm="1">
        <f t="array" aca="1" ref="P77" ca="1">IF(P$76="N/A","OK",IF(P$76="Commentary Required","Commentary Required",IF(ABS(INDIRECT("B.G.TR.1."&amp;P$75&amp;"!T97")-SUM(P17:R17))&lt;=P$81,"OK","Commentary Required")))</f>
        <v>OK</v>
      </c>
      <c r="Q77" s="153"/>
      <c r="R77" s="153"/>
      <c r="S77" s="151" t="str" cm="1">
        <f t="array" aca="1" ref="S77" ca="1">IF(S$76="N/A","OK",IF(S$76="Commentary Required","Commentary Required",IF(ABS(INDIRECT("B.G.TR.1."&amp;S$75&amp;"!T97")-S17)&lt;=S$81,"OK","Commentary Required")))</f>
        <v>OK</v>
      </c>
      <c r="T77" s="151" t="str" cm="1">
        <f t="array" aca="1" ref="T77" ca="1">IF(T$76="N/A","OK",IF(T$76="Commentary Required","Commentary Required",IF(ABS(INDIRECT("B.G.TR.1."&amp;T$75&amp;"!T97")-T17)&lt;=T$81,"OK","Commentary Required")))</f>
        <v>OK</v>
      </c>
      <c r="U77" s="151" t="str" cm="1">
        <f t="array" aca="1" ref="U77" ca="1">IF(U$76="N/A","OK",IF(U$76="Commentary Required","Commentary Required",IF(ABS(INDIRECT("B.G.TR.1."&amp;U$75&amp;"!T97")-SUM(U17:V17))&lt;=U$81,"OK","Commentary Required")))</f>
        <v>OK</v>
      </c>
      <c r="V77" s="153"/>
      <c r="W77" s="151" t="str" cm="1">
        <f t="array" aca="1" ref="W77" ca="1">IF(W$76="N/A","OK",IF(W$76="Commentary Required","Commentary Required",IF(ABS(INDIRECT("B.G.TR.1."&amp;W$75&amp;"!T97")-SUM(W17:Y17))&lt;=W$81,"OK","Commentary Required")))</f>
        <v>OK</v>
      </c>
      <c r="X77" s="153"/>
      <c r="Y77" s="153"/>
      <c r="Z77" s="151" t="str" cm="1">
        <f t="array" aca="1" ref="Z77" ca="1">IF(Z$76="N/A","OK",IF(Z$76="Commentary Required","Commentary Required",IF(ABS(INDIRECT("B.G.TR.1."&amp;Z$75&amp;"!T97")-Z17)&lt;=Z$81,"OK","Commentary Required")))</f>
        <v>OK</v>
      </c>
      <c r="AA77" s="151" t="str" cm="1">
        <f t="array" aca="1" ref="AA77" ca="1">IF(AA$76="N/A","OK",IF(AA$76="Commentary Required","Commentary Required",IF(ABS(INDIRECT("B.G.TR.1."&amp;AA$75&amp;"!T97")-AA17)&lt;=AA$81,"OK","Commentary Required")))</f>
        <v>OK</v>
      </c>
      <c r="AB77" s="151" t="str" cm="1">
        <f t="array" aca="1" ref="AB77" ca="1">IF(AB$76="N/A","OK",IF(AB$76="Commentary Required","Commentary Required",IF(ABS(INDIRECT("B.G.TR.1."&amp;AB$75&amp;"!T97")-SUM(AB17:AD17))&lt;=AB$81,"OK","Commentary Required")))</f>
        <v>OK</v>
      </c>
      <c r="AC77" s="152"/>
      <c r="AD77" s="152"/>
      <c r="AE77" s="152"/>
      <c r="AF77" s="151" t="str" cm="1">
        <f t="array" aca="1" ref="AF77" ca="1">IF(AF$76="N/A","OK",IF(AF$76="Commentary Required","Commentary Required",IF(ABS(INDIRECT("B.G.TR.1."&amp;AF$75&amp;"!T97")-AF17)&lt;=AF$81,"OK","Commentary Required")))</f>
        <v>OK</v>
      </c>
      <c r="AG77" s="151" t="str" cm="1">
        <f t="array" aca="1" ref="AG77" ca="1">IF(AG$76="N/A","OK",IF(AG$76="Commentary Required","Commentary Required",IF(ABS(INDIRECT("B.G.TR.1."&amp;AG$75&amp;"!T97")-AG17)&lt;=AG$81,"OK","Commentary Required")))</f>
        <v>OK</v>
      </c>
      <c r="AH77" s="151" t="str" cm="1">
        <f t="array" aca="1" ref="AH77" ca="1">IF(AH$76="N/A","OK",IF(AH$76="Commentary Required","Commentary Required",IF(ABS(INDIRECT("B.G.TR.1."&amp;AH$75&amp;"!T97")-AH17)&lt;=AH$81,"OK","Commentary Required")))</f>
        <v>OK</v>
      </c>
      <c r="AI77" s="151" t="str" cm="1">
        <f t="array" aca="1" ref="AI77" ca="1">IF(AI$76="N/A","OK",IF(AI$76="Commentary Required","Commentary Required",IF(ABS(INDIRECT("B.G.TR.1."&amp;AI$75&amp;"!T97")-AI17)&lt;=AI$81,"OK","Commentary Required")))</f>
        <v>OK</v>
      </c>
      <c r="AJ77" s="151" t="str" cm="1">
        <f t="array" aca="1" ref="AJ77" ca="1">IF(AJ$76="N/A","OK",IF(AJ$76="Commentary Required","Commentary Required",IF(ABS(INDIRECT("B.G.TR.1."&amp;AJ$75&amp;"!T97")-AJ17)&lt;=AJ$81,"OK","Commentary Required")))</f>
        <v>OK</v>
      </c>
      <c r="AK77" s="151" t="str" cm="1">
        <f t="array" aca="1" ref="AK77" ca="1">IF(AK$76="N/A","OK",IF(AK$76="Commentary Required","Commentary Required",IF(ABS(INDIRECT("B.G.TR.1."&amp;AK$75&amp;"!T97")-AK17)&lt;=AK$81,"OK","Commentary Required")))</f>
        <v>OK</v>
      </c>
      <c r="AL77" s="151" t="str" cm="1">
        <f t="array" aca="1" ref="AL77" ca="1">IF(AL$76="N/A","OK",IF(AL$76="Commentary Required","Commentary Required",IF(ABS(INDIRECT("B.G.TR.1."&amp;AL$75&amp;"!T97")-AL17)&lt;=AL$81,"OK","Commentary Required")))</f>
        <v>OK</v>
      </c>
      <c r="AM77" s="151" t="str" cm="1">
        <f t="array" aca="1" ref="AM77" ca="1">IF(AM$76="N/A","OK",IF(AM$76="Commentary Required","Commentary Required",IF(ABS(INDIRECT("B.G.TR.1."&amp;AM$75&amp;"!T97")-AM17)&lt;=AM$81,"OK","Commentary Required")))</f>
        <v>OK</v>
      </c>
      <c r="AN77" s="151" t="str" cm="1">
        <f t="array" aca="1" ref="AN77" ca="1">IF(AN$76="N/A","OK",IF(AN$76="Commentary Required","Commentary Required",IF(ABS(INDIRECT("B.G.TR.1."&amp;AN$75&amp;"!T97")-AN17)&lt;=AN$81,"OK","Commentary Required")))</f>
        <v>OK</v>
      </c>
      <c r="AO77" s="151" t="str" cm="1">
        <f t="array" aca="1" ref="AO77" ca="1">IF(AO$76="N/A","OK",IF(AO$76="Commentary Required","Commentary Required",IF(ABS(INDIRECT("B.G.TR.1."&amp;AO$75&amp;"!T97")-AO17)&lt;=AO$81,"OK","Commentary Required")))</f>
        <v>OK</v>
      </c>
      <c r="AP77" s="151" t="str" cm="1">
        <f t="array" aca="1" ref="AP77" ca="1">IF(AP$76="N/A","OK",IF(AP$76="Commentary Required","Commentary Required",IF(ABS(INDIRECT("B.G.TR.1."&amp;AP$75&amp;"!T97")-AP17)&lt;=AP$81,"OK","Commentary Required")))</f>
        <v>OK</v>
      </c>
      <c r="AQ77" s="153"/>
      <c r="AR77" s="151" t="str" cm="1">
        <f t="array" aca="1" ref="AR77" ca="1">IF(AR$76="N/A","OK",IF(AR$76="Commentary Required","Commentary Required",IF(ABS(INDIRECT("B.G.TR.1."&amp;AR$75&amp;"!T97")-AR17)&lt;=AR$81,"OK","Commentary Required")))</f>
        <v>OK</v>
      </c>
      <c r="AS77" s="151" t="str" cm="1">
        <f t="array" aca="1" ref="AS77" ca="1">IF(AS$76="N/A","OK",IF(AS$76="Commentary Required","Commentary Required",IF(ABS(INDIRECT("B.G.TR.1."&amp;AS$75&amp;"!T97")-AS17)&lt;=AS$81,"OK","Commentary Required")))</f>
        <v>OK</v>
      </c>
      <c r="AT77" s="151" t="str" cm="1">
        <f t="array" aca="1" ref="AT77" ca="1">IF(AT$76="N/A","OK",IF(AT$76="Commentary Required","Commentary Required",IF(ABS(INDIRECT("B.G.TR.1."&amp;AT$75&amp;"!T97")-SUM(AT17:AV17))&lt;=AT$81,"OK","Commentary Required")))</f>
        <v>OK</v>
      </c>
      <c r="AU77" s="153"/>
      <c r="AV77" s="153"/>
      <c r="AW77" s="151" t="str" cm="1">
        <f t="array" aca="1" ref="AW77" ca="1">IF(AW$76="N/A","OK",IF(AW$76="Commentary Required","Commentary Required",IF(ABS(INDIRECT("B.G.TR.1."&amp;AW$75&amp;"!T97")-AW17)&lt;=AW$81,"OK","Commentary Required")))</f>
        <v>OK</v>
      </c>
      <c r="AX77" s="151" t="str" cm="1">
        <f t="array" aca="1" ref="AX77" ca="1">IF(AX$76="N/A","OK",IF(AX$76="Commentary Required","Commentary Required",IF(ABS(INDIRECT("B.G.TR.1."&amp;AX$75&amp;"!T97")-AX17)&lt;=AX$81,"OK","Commentary Required")))</f>
        <v>OK</v>
      </c>
      <c r="AY77" s="151" t="str" cm="1">
        <f t="array" aca="1" ref="AY77" ca="1">IF(AY$76="N/A","OK",IF(AY$76="Commentary Required","Commentary Required",IF(ABS(INDIRECT("B.G.TR.1."&amp;AY$75&amp;"!T97")-AY17)&lt;=AY$81,"OK","Commentary Required")))</f>
        <v>OK</v>
      </c>
      <c r="AZ77" s="151" t="str" cm="1">
        <f t="array" aca="1" ref="AZ77" ca="1">IF(AZ$76="N/A","OK",IF(AZ$76="Commentary Required","Commentary Required",IF(ABS(INDIRECT("B.G.TR.1."&amp;AZ$75&amp;"!T97")-AZ17)&lt;=AZ$81,"OK","Commentary Required")))</f>
        <v>OK</v>
      </c>
      <c r="BA77" s="151" t="str" cm="1">
        <f t="array" aca="1" ref="BA77" ca="1">IF(BA$76="N/A","OK",IF(BA$76="Commentary Required","Commentary Required",IF(ABS(INDIRECT("B.G.TR.1."&amp;BA$75&amp;"!T97")-BA17)&lt;=BA$81,"OK","Commentary Required")))</f>
        <v>OK</v>
      </c>
      <c r="BB77" s="151" t="str" cm="1">
        <f t="array" aca="1" ref="BB77" ca="1">IF(BB$76="N/A","OK",IF(BB$76="Commentary Required","Commentary Required",IF(ABS(INDIRECT("B.G.TR.1."&amp;BB$75&amp;"!T97")-BB17)&lt;=BB$81,"OK","Commentary Required")))</f>
        <v>OK</v>
      </c>
      <c r="BC77" s="152"/>
      <c r="BD77" s="152"/>
      <c r="BE77" s="152"/>
      <c r="BF77" s="152"/>
      <c r="BG77" s="152"/>
      <c r="BH77" s="152"/>
      <c r="BI77" s="152"/>
      <c r="BJ77" s="152"/>
      <c r="BK77" s="152"/>
      <c r="BL77" s="152"/>
      <c r="BM77" s="152"/>
      <c r="BN77" s="152"/>
      <c r="BO77" s="152"/>
      <c r="BP77" s="152"/>
      <c r="BQ77" s="152"/>
      <c r="BR77" s="152"/>
      <c r="BS77" s="152"/>
      <c r="BT77" s="152"/>
      <c r="BU77" s="152"/>
      <c r="BV77" s="152"/>
      <c r="BW77" s="152"/>
      <c r="BX77" s="152"/>
      <c r="BY77" s="152"/>
      <c r="BZ77" s="152"/>
      <c r="CA77" s="152"/>
      <c r="CB77" s="154" t="str" cm="1">
        <f t="array" aca="1" ref="CB77" ca="1">IF(CB$76="N/A","OK",IF(CB$76="Commentary Required","Commentary Required",IF(ABS(INDIRECT("B.G.TR.1."&amp;CB$75&amp;"!T97")-SUM(CB17:CE17))&lt;=CB$81,"OK","Commentary Required")))</f>
        <v>OK</v>
      </c>
      <c r="CC77" s="152"/>
      <c r="CD77" s="152"/>
      <c r="CE77" s="152"/>
      <c r="CF77" s="154" t="str" cm="1">
        <f t="array" aca="1" ref="CF77" ca="1">IF(CF$76="N/A","OK",IF(CF$76="Commentary Required","Commentary Required",IF(ABS(INDIRECT("B.G.TR.1."&amp;CF$75&amp;"!T97")-SUM(CF17:CG17))&lt;=CF$81,"OK","Commentary Required")))</f>
        <v>OK</v>
      </c>
      <c r="CG77" s="152"/>
      <c r="CH77" s="154" t="str" cm="1">
        <f t="array" aca="1" ref="CH77" ca="1">IF(CH$76="N/A","OK",IF(CH$76="Commentary Required","Commentary Required",IF(ABS(INDIRECT("B.G.TR.1."&amp;CH$75&amp;"!T97")-CH17)&lt;=CH$81,"OK","Commentary Required")))</f>
        <v>OK</v>
      </c>
      <c r="CI77" s="154" t="str" cm="1">
        <f t="array" aca="1" ref="CI77" ca="1">IF(CI$76="N/A","OK",IF(CI$76="Commentary Required","Commentary Required",IF(ABS(INDIRECT("B.G.TR.1."&amp;CI$75&amp;"!T97")-SUM(CI17:CL17))&lt;=CI$81,"OK","Commentary Required")))</f>
        <v>OK</v>
      </c>
      <c r="CJ77" s="152"/>
      <c r="CK77" s="152"/>
      <c r="CL77" s="152"/>
      <c r="CM77" s="154" t="str" cm="1">
        <f t="array" aca="1" ref="CM77" ca="1">IF(CM$76="N/A","OK",IF(CM$76="Commentary Required","Commentary Required",IF(ABS(INDIRECT("B.G.TR.1."&amp;CM$75&amp;"!T97")-CM17)&lt;=CM$81,"OK","Commentary Required")))</f>
        <v>OK</v>
      </c>
      <c r="CN77" s="154" t="str" cm="1">
        <f t="array" aca="1" ref="CN77" ca="1">IF(CN$76="N/A","OK",IF(CN$76="Commentary Required","Commentary Required",IF(ABS(INDIRECT("B.G.TR.1."&amp;CN$75&amp;"!T97")-SUM(CN17:CP17))&lt;=CN$81,"OK","Commentary Required")))</f>
        <v>OK</v>
      </c>
      <c r="CO77" s="152"/>
      <c r="CP77" s="152"/>
      <c r="CQ77" s="154" t="str" cm="1">
        <f t="array" aca="1" ref="CQ77" ca="1">IF(CQ$76="N/A","OK",IF(CQ$76="Commentary Required","Commentary Required",IF(ABS(INDIRECT("B.G.TR.1."&amp;CQ$75&amp;"!T97")-CQ17)&lt;=CQ$81,"OK","Commentary Required")))</f>
        <v>OK</v>
      </c>
      <c r="CR77" s="154" t="str" cm="1">
        <f t="array" aca="1" ref="CR77" ca="1">IF(CR$76="N/A","OK",IF(CR$76="Commentary Required","Commentary Required",IF(ABS(INDIRECT("B.G.TR.1."&amp;CR$75&amp;"!T97")-CR17)&lt;=CR$81,"OK","Commentary Required")))</f>
        <v>OK</v>
      </c>
      <c r="CS77" s="154" t="str" cm="1">
        <f t="array" aca="1" ref="CS77" ca="1">IF(CS$76="N/A","OK",IF(CS$76="Commentary Required","Commentary Required",IF(ABS(INDIRECT("B.G.TR.1."&amp;CS$75&amp;"!T97")-SUM(CS17:CT17))&lt;=CS$81,"OK","Commentary Required")))</f>
        <v>OK</v>
      </c>
      <c r="CT77" s="152"/>
      <c r="CU77" s="154" t="str" cm="1">
        <f t="array" aca="1" ref="CU77" ca="1">IF(CU$76="N/A","OK",IF(CU$76="Commentary Required","Commentary Required",IF(ABS(INDIRECT("B.G.TR.1."&amp;CU$75&amp;"!T97")-SUM(CU17:CW17))&lt;=CU$81,"OK","Commentary Required")))</f>
        <v>OK</v>
      </c>
      <c r="CV77" s="152"/>
      <c r="CW77" s="152"/>
      <c r="CX77" s="154" t="str" cm="1">
        <f t="array" aca="1" ref="CX77" ca="1">IF(CX$76="N/A","OK",IF(CX$76="Commentary Required","Commentary Required",IF(ABS(INDIRECT("B.G.TR.1."&amp;CX$75&amp;"!T97")-CX17)&lt;=CX$81,"OK","Commentary Required")))</f>
        <v>OK</v>
      </c>
      <c r="CY77" s="154" t="str" cm="1">
        <f t="array" aca="1" ref="CY77" ca="1">IF(CY$76="N/A","OK",IF(CY$76="Commentary Required","Commentary Required",IF(ABS(INDIRECT("B.G.TR.1."&amp;CY$75&amp;"!T97")-CY17)&lt;=CY$81,"OK","Commentary Required")))</f>
        <v>OK</v>
      </c>
      <c r="CZ77" s="154" t="str" cm="1">
        <f t="array" aca="1" ref="CZ77" ca="1">IF(CZ$76="N/A","OK",IF(CZ$76="Commentary Required","Commentary Required",IF(ABS(INDIRECT("B.G.TR.1."&amp;CZ$75&amp;"!T97")-SUM(CZ17:DB17))&lt;=CZ$81,"OK","Commentary Required")))</f>
        <v>OK</v>
      </c>
      <c r="DA77" s="152"/>
      <c r="DB77" s="152"/>
      <c r="DC77" s="152"/>
      <c r="DD77" s="154" t="str" cm="1">
        <f t="array" aca="1" ref="DD77" ca="1">IF(DD$76="N/A","OK",IF(DD$76="Commentary Required","Commentary Required",IF(ABS(INDIRECT("B.G.TR.1."&amp;DD$75&amp;"!T97")-DD17)&lt;=DD$81,"OK","Commentary Required")))</f>
        <v>OK</v>
      </c>
      <c r="DE77" s="154" t="str" cm="1">
        <f t="array" aca="1" ref="DE77" ca="1">IF(DE$76="N/A","OK",IF(DE$76="Commentary Required","Commentary Required",IF(ABS(INDIRECT("B.G.TR.1."&amp;DE$75&amp;"!T97")-DE17)&lt;=DE$81,"OK","Commentary Required")))</f>
        <v>OK</v>
      </c>
      <c r="DF77" s="154" t="str" cm="1">
        <f t="array" aca="1" ref="DF77" ca="1">IF(DF$76="N/A","OK",IF(DF$76="Commentary Required","Commentary Required",IF(ABS(INDIRECT("B.G.TR.1."&amp;DF$75&amp;"!T97")-DF17)&lt;=DF$81,"OK","Commentary Required")))</f>
        <v>OK</v>
      </c>
      <c r="DG77" s="154" t="str" cm="1">
        <f t="array" aca="1" ref="DG77" ca="1">IF(DG$76="N/A","OK",IF(DG$76="Commentary Required","Commentary Required",IF(ABS(INDIRECT("B.G.TR.1."&amp;DG$75&amp;"!T97")-DG17)&lt;=DG$81,"OK","Commentary Required")))</f>
        <v>OK</v>
      </c>
      <c r="DH77" s="154" t="str" cm="1">
        <f t="array" aca="1" ref="DH77" ca="1">IF(DH$76="N/A","OK",IF(DH$76="Commentary Required","Commentary Required",IF(ABS(INDIRECT("B.G.TR.1."&amp;DH$75&amp;"!T97")-DH17)&lt;=DH$81,"OK","Commentary Required")))</f>
        <v>OK</v>
      </c>
      <c r="DI77" s="154" t="str" cm="1">
        <f t="array" aca="1" ref="DI77" ca="1">IF(DI$76="N/A","OK",IF(DI$76="Commentary Required","Commentary Required",IF(ABS(INDIRECT("B.G.TR.1."&amp;DI$75&amp;"!T97")-DI17)&lt;=DI$81,"OK","Commentary Required")))</f>
        <v>OK</v>
      </c>
      <c r="DJ77" s="154" t="str" cm="1">
        <f t="array" aca="1" ref="DJ77" ca="1">IF(DJ$76="N/A","OK",IF(DJ$76="Commentary Required","Commentary Required",IF(ABS(INDIRECT("B.G.TR.1."&amp;DJ$75&amp;"!T97")-DJ17)&lt;=DJ$81,"OK","Commentary Required")))</f>
        <v>OK</v>
      </c>
      <c r="DK77" s="154" t="str" cm="1">
        <f t="array" aca="1" ref="DK77" ca="1">IF(DK$76="N/A","OK",IF(DK$76="Commentary Required","Commentary Required",IF(ABS(INDIRECT("B.G.TR.1."&amp;DK$75&amp;"!T97")-DK17)&lt;=DK$81,"OK","Commentary Required")))</f>
        <v>OK</v>
      </c>
      <c r="DL77" s="154" t="str" cm="1">
        <f t="array" aca="1" ref="DL77" ca="1">IF(DL$76="N/A","OK",IF(DL$76="Commentary Required","Commentary Required",IF(ABS(INDIRECT("B.G.TR.1."&amp;DL$75&amp;"!T97")-DL17)&lt;=DL$81,"OK","Commentary Required")))</f>
        <v>OK</v>
      </c>
      <c r="DM77" s="154" t="str" cm="1">
        <f t="array" aca="1" ref="DM77" ca="1">IF(DM$76="N/A","OK",IF(DM$76="Commentary Required","Commentary Required",IF(ABS(INDIRECT("B.G.TR.1."&amp;DM$75&amp;"!T97")-DM17)&lt;=DM$81,"OK","Commentary Required")))</f>
        <v>OK</v>
      </c>
      <c r="DN77" s="154" t="str" cm="1">
        <f t="array" aca="1" ref="DN77" ca="1">IF(DN$76="N/A","OK",IF(DN$76="Commentary Required","Commentary Required",IF(ABS(INDIRECT("B.G.TR.1."&amp;DN$75&amp;"!T97")-DN17)&lt;=DN$81,"OK","Commentary Required")))</f>
        <v>OK</v>
      </c>
      <c r="DO77" s="152"/>
      <c r="DP77" s="154" t="str" cm="1">
        <f t="array" aca="1" ref="DP77" ca="1">IF(DP$76="N/A","OK",IF(DP$76="Commentary Required","Commentary Required",IF(ABS(INDIRECT("B.G.TR.1."&amp;DP$75&amp;"!T97")-DP17)&lt;=DP$81,"OK","Commentary Required")))</f>
        <v>OK</v>
      </c>
      <c r="DQ77" s="154" t="str" cm="1">
        <f t="array" aca="1" ref="DQ77" ca="1">IF(DQ$76="N/A","OK",IF(DQ$76="Commentary Required","Commentary Required",IF(ABS(INDIRECT("B.G.TR.1."&amp;DQ$75&amp;"!T97")-DQ17)&lt;=DQ$81,"OK","Commentary Required")))</f>
        <v>OK</v>
      </c>
      <c r="DR77" s="154" t="str" cm="1">
        <f t="array" aca="1" ref="DR77" ca="1">IF(DR$76="N/A","OK",IF(DR$76="Commentary Required","Commentary Required",IF(ABS(INDIRECT("B.G.TR.1."&amp;DR$75&amp;"!T97")-SUM(DR17:DT17))&lt;=DR$81,"OK","Commentary Required")))</f>
        <v>OK</v>
      </c>
      <c r="DS77" s="152"/>
      <c r="DT77" s="152"/>
      <c r="DU77" s="154" t="str" cm="1">
        <f t="array" aca="1" ref="DU77" ca="1">IF(DU$76="N/A","OK",IF(DU$76="Commentary Required","Commentary Required",IF(ABS(INDIRECT("B.G.TR.1."&amp;DU$75&amp;"!T97")-DU17)&lt;=DU$81,"OK","Commentary Required")))</f>
        <v>OK</v>
      </c>
      <c r="DV77" s="154" t="str" cm="1">
        <f t="array" aca="1" ref="DV77" ca="1">IF(DV$76="N/A","OK",IF(DV$76="Commentary Required","Commentary Required",IF(ABS(INDIRECT("B.G.TR.1."&amp;DV$75&amp;"!T97")-DV17)&lt;=DV$81,"OK","Commentary Required")))</f>
        <v>OK</v>
      </c>
      <c r="DW77" s="154" t="str" cm="1">
        <f t="array" aca="1" ref="DW77" ca="1">IF(DW$76="N/A","OK",IF(DW$76="Commentary Required","Commentary Required",IF(ABS(INDIRECT("B.G.TR.1."&amp;DW$75&amp;"!T97")-DW17)&lt;=DW$81,"OK","Commentary Required")))</f>
        <v>OK</v>
      </c>
      <c r="DX77" s="154" t="str" cm="1">
        <f t="array" aca="1" ref="DX77" ca="1">IF(DX$76="N/A","OK",IF(DX$76="Commentary Required","Commentary Required",IF(ABS(INDIRECT("B.G.TR.1."&amp;DX$75&amp;"!T97")-DX17)&lt;=DX$81,"OK","Commentary Required")))</f>
        <v>OK</v>
      </c>
      <c r="DY77" s="154" t="str" cm="1">
        <f t="array" aca="1" ref="DY77" ca="1">IF(DY$76="N/A","OK",IF(DY$76="Commentary Required","Commentary Required",IF(ABS(INDIRECT("B.G.TR.1."&amp;DY$75&amp;"!T97")-DY17)&lt;=DY$81,"OK","Commentary Required")))</f>
        <v>OK</v>
      </c>
      <c r="DZ77" s="154" t="str" cm="1">
        <f t="array" aca="1" ref="DZ77" ca="1">IF(DZ$76="N/A","OK",IF(DZ$76="Commentary Required","Commentary Required",IF(ABS(INDIRECT("B.G.TR.1."&amp;DZ$75&amp;"!T97")-DZ17)&lt;=DZ$81,"OK","Commentary Required")))</f>
        <v>OK</v>
      </c>
      <c r="EA77" s="152"/>
      <c r="EB77" s="152"/>
      <c r="EC77" s="152"/>
      <c r="ED77" s="152"/>
      <c r="EE77" s="152"/>
      <c r="EF77" s="152"/>
      <c r="EG77" s="152"/>
      <c r="EH77" s="152"/>
      <c r="EI77" s="152"/>
      <c r="EJ77" s="152"/>
      <c r="EK77" s="152"/>
      <c r="EL77" s="152"/>
      <c r="EM77" s="152"/>
      <c r="EN77" s="152"/>
      <c r="EO77" s="152"/>
      <c r="EP77" s="152"/>
      <c r="EQ77" s="152"/>
      <c r="ER77" s="152"/>
      <c r="ES77" s="152"/>
      <c r="ET77" s="152"/>
      <c r="EU77" s="152"/>
      <c r="EV77" s="152"/>
      <c r="EW77" s="152"/>
      <c r="EX77" s="152"/>
      <c r="EY77" s="152"/>
      <c r="EZ77" s="152"/>
    </row>
    <row r="78" spans="2:156" ht="14.85" customHeight="1">
      <c r="B78" s="450" t="s">
        <v>1133</v>
      </c>
      <c r="C78" s="56" t="str">
        <f ca="1">IF(COUNTIF(D78:EZ78,"Commentary Required")&gt;0,"Commentary Required","OK")</f>
        <v>OK</v>
      </c>
      <c r="D78" s="151" t="str" cm="1">
        <f t="array" aca="1" ref="D78" ca="1">IF(D$76="N/A","OK",IF(D$76="Commentary Required","Commentary Required",IF(ABS(INDIRECT("B.G.TR.1."&amp;D$75&amp;"!U97")-SUM(D31:G31))&lt;=D$81,"OK","Commentary Required")))</f>
        <v>OK</v>
      </c>
      <c r="E78" s="152"/>
      <c r="F78" s="152"/>
      <c r="G78" s="152"/>
      <c r="H78" s="151" t="str" cm="1">
        <f t="array" aca="1" ref="H78" ca="1">IF(H$76="N/A","OK",IF(H$76="Commentary Required","Commentary Required",IF(ABS(INDIRECT("B.G.TR.1."&amp;H$75&amp;"!U97")-SUM(H31:I31))&lt;=H$81,"OK","Commentary Required")))</f>
        <v>OK</v>
      </c>
      <c r="I78" s="153"/>
      <c r="J78" s="151" t="str" cm="1">
        <f t="array" aca="1" ref="J78" ca="1">IF(J$76="N/A","OK",IF(J$76="Commentary Required","Commentary Required",IF(ABS(INDIRECT("B.G.TR.1."&amp;J$75&amp;"!U97")-J31)&lt;=J$81,"OK","Commentary Required")))</f>
        <v>OK</v>
      </c>
      <c r="K78" s="151" t="str" cm="1">
        <f t="array" aca="1" ref="K78" ca="1">IF(K$76="N/A","OK",IF(K$76="Commentary Required","Commentary Required",IF(ABS(INDIRECT("B.G.TR.1."&amp;K$75&amp;"!U97")-SUM(K31:N31))&lt;=K$81,"OK","Commentary Required")))</f>
        <v>OK</v>
      </c>
      <c r="L78" s="152"/>
      <c r="M78" s="152"/>
      <c r="N78" s="152"/>
      <c r="O78" s="151" t="str" cm="1">
        <f t="array" aca="1" ref="O78" ca="1">IF(O$76="N/A","OK",IF(O$76="Commentary Required","Commentary Required",IF(ABS(INDIRECT("B.G.TR.1."&amp;O$75&amp;"!U97")-O31)&lt;=O$81,"OK","Commentary Required")))</f>
        <v>OK</v>
      </c>
      <c r="P78" s="151" t="str" cm="1">
        <f t="array" aca="1" ref="P78" ca="1">IF(P$76="N/A","OK",IF(P$76="Commentary Required","Commentary Required",IF(ABS(INDIRECT("B.G.TR.1."&amp;P$75&amp;"!U97")-SUM(P31:R31))&lt;=P$81,"OK","Commentary Required")))</f>
        <v>OK</v>
      </c>
      <c r="Q78" s="153"/>
      <c r="R78" s="153"/>
      <c r="S78" s="151" t="str" cm="1">
        <f t="array" aca="1" ref="S78" ca="1">IF(S$76="N/A","OK",IF(S$76="Commentary Required","Commentary Required",IF(ABS(INDIRECT("B.G.TR.1."&amp;S$75&amp;"!U97")-S31)&lt;=S$81,"OK","Commentary Required")))</f>
        <v>OK</v>
      </c>
      <c r="T78" s="151" t="str" cm="1">
        <f t="array" aca="1" ref="T78" ca="1">IF(T$76="N/A","OK",IF(T$76="Commentary Required","Commentary Required",IF(ABS(INDIRECT("B.G.TR.1."&amp;T$75&amp;"!U97")-T31)&lt;=T$81,"OK","Commentary Required")))</f>
        <v>OK</v>
      </c>
      <c r="U78" s="151" t="str" cm="1">
        <f t="array" aca="1" ref="U78" ca="1">IF(U$76="N/A","OK",IF(U$76="Commentary Required","Commentary Required",IF(ABS(INDIRECT("B.G.TR.1."&amp;U$75&amp;"!U97")-SUM(U31:V31))&lt;=U$81,"OK","Commentary Required")))</f>
        <v>OK</v>
      </c>
      <c r="V78" s="153"/>
      <c r="W78" s="151" t="str" cm="1">
        <f t="array" aca="1" ref="W78" ca="1">IF(W$76="N/A","OK",IF(W$76="Commentary Required","Commentary Required",IF(ABS(INDIRECT("B.G.TR.1."&amp;W$75&amp;"!U97")-SUM(W31:Y31))&lt;=W$81,"OK","Commentary Required")))</f>
        <v>OK</v>
      </c>
      <c r="X78" s="153"/>
      <c r="Y78" s="153"/>
      <c r="Z78" s="151" t="str" cm="1">
        <f t="array" aca="1" ref="Z78" ca="1">IF(Z$76="N/A","OK",IF(Z$76="Commentary Required","Commentary Required",IF(ABS(INDIRECT("B.G.TR.1."&amp;Z$75&amp;"!U97")-Z31)&lt;=Z$81,"OK","Commentary Required")))</f>
        <v>OK</v>
      </c>
      <c r="AA78" s="151" t="str" cm="1">
        <f t="array" aca="1" ref="AA78" ca="1">IF(AA$76="N/A","OK",IF(AA$76="Commentary Required","Commentary Required",IF(ABS(INDIRECT("B.G.TR.1."&amp;AA$75&amp;"!U97")-AA31)&lt;=AA$81,"OK","Commentary Required")))</f>
        <v>OK</v>
      </c>
      <c r="AB78" s="151" t="str" cm="1">
        <f t="array" aca="1" ref="AB78" ca="1">IF(AB$76="N/A","OK",IF(AB$76="Commentary Required","Commentary Required",IF(ABS(INDIRECT("B.G.TR.1."&amp;AB$75&amp;"!U97")-SUM(AB31:AD31))&lt;=AB$81,"OK","Commentary Required")))</f>
        <v>OK</v>
      </c>
      <c r="AC78" s="152"/>
      <c r="AD78" s="152"/>
      <c r="AE78" s="152"/>
      <c r="AF78" s="151" t="str" cm="1">
        <f t="array" aca="1" ref="AF78" ca="1">IF(AF$76="N/A","OK",IF(AF$76="Commentary Required","Commentary Required",IF(ABS(INDIRECT("B.G.TR.1."&amp;AF$75&amp;"!U97")-AF31)&lt;=AF$81,"OK","Commentary Required")))</f>
        <v>OK</v>
      </c>
      <c r="AG78" s="151" t="str" cm="1">
        <f t="array" aca="1" ref="AG78" ca="1">IF(AG$76="N/A","OK",IF(AG$76="Commentary Required","Commentary Required",IF(ABS(INDIRECT("B.G.TR.1."&amp;AG$75&amp;"!U97")-AG31)&lt;=AG$81,"OK","Commentary Required")))</f>
        <v>OK</v>
      </c>
      <c r="AH78" s="151" t="str" cm="1">
        <f t="array" aca="1" ref="AH78" ca="1">IF(AH$76="N/A","OK",IF(AH$76="Commentary Required","Commentary Required",IF(ABS(INDIRECT("B.G.TR.1."&amp;AH$75&amp;"!U97")-AH31)&lt;=AH$81,"OK","Commentary Required")))</f>
        <v>OK</v>
      </c>
      <c r="AI78" s="151" t="str" cm="1">
        <f t="array" aca="1" ref="AI78" ca="1">IF(AI$76="N/A","OK",IF(AI$76="Commentary Required","Commentary Required",IF(ABS(INDIRECT("B.G.TR.1."&amp;AI$75&amp;"!U97")-AI31)&lt;=AI$81,"OK","Commentary Required")))</f>
        <v>OK</v>
      </c>
      <c r="AJ78" s="151" t="str" cm="1">
        <f t="array" aca="1" ref="AJ78" ca="1">IF(AJ$76="N/A","OK",IF(AJ$76="Commentary Required","Commentary Required",IF(ABS(INDIRECT("B.G.TR.1."&amp;AJ$75&amp;"!U97")-AJ31)&lt;=AJ$81,"OK","Commentary Required")))</f>
        <v>OK</v>
      </c>
      <c r="AK78" s="151" t="str" cm="1">
        <f t="array" aca="1" ref="AK78" ca="1">IF(AK$76="N/A","OK",IF(AK$76="Commentary Required","Commentary Required",IF(ABS(INDIRECT("B.G.TR.1."&amp;AK$75&amp;"!U97")-AK31)&lt;=AK$81,"OK","Commentary Required")))</f>
        <v>OK</v>
      </c>
      <c r="AL78" s="151" t="str" cm="1">
        <f t="array" aca="1" ref="AL78" ca="1">IF(AL$76="N/A","OK",IF(AL$76="Commentary Required","Commentary Required",IF(ABS(INDIRECT("B.G.TR.1."&amp;AL$75&amp;"!U97")-AL31)&lt;=AL$81,"OK","Commentary Required")))</f>
        <v>OK</v>
      </c>
      <c r="AM78" s="151" t="str" cm="1">
        <f t="array" aca="1" ref="AM78" ca="1">IF(AM$76="N/A","OK",IF(AM$76="Commentary Required","Commentary Required",IF(ABS(INDIRECT("B.G.TR.1."&amp;AM$75&amp;"!U97")-AM31)&lt;=AM$81,"OK","Commentary Required")))</f>
        <v>OK</v>
      </c>
      <c r="AN78" s="151" t="str" cm="1">
        <f t="array" aca="1" ref="AN78" ca="1">IF(AN$76="N/A","OK",IF(AN$76="Commentary Required","Commentary Required",IF(ABS(INDIRECT("B.G.TR.1."&amp;AN$75&amp;"!U97")-AN31)&lt;=AN$81,"OK","Commentary Required")))</f>
        <v>OK</v>
      </c>
      <c r="AO78" s="151" t="str" cm="1">
        <f t="array" aca="1" ref="AO78" ca="1">IF(AO$76="N/A","OK",IF(AO$76="Commentary Required","Commentary Required",IF(ABS(INDIRECT("B.G.TR.1."&amp;AO$75&amp;"!U97")-AO31)&lt;=AO$81,"OK","Commentary Required")))</f>
        <v>OK</v>
      </c>
      <c r="AP78" s="151" t="str" cm="1">
        <f t="array" aca="1" ref="AP78" ca="1">IF(AP$76="N/A","OK",IF(AP$76="Commentary Required","Commentary Required",IF(ABS(INDIRECT("B.G.TR.1."&amp;AP$75&amp;"!U97")-AP31)&lt;=AP$81,"OK","Commentary Required")))</f>
        <v>OK</v>
      </c>
      <c r="AQ78" s="153"/>
      <c r="AR78" s="151" t="str" cm="1">
        <f t="array" aca="1" ref="AR78" ca="1">IF(AR$76="N/A","OK",IF(AR$76="Commentary Required","Commentary Required",IF(ABS(INDIRECT("B.G.TR.1."&amp;AR$75&amp;"!U97")-AR31)&lt;=AR$81,"OK","Commentary Required")))</f>
        <v>OK</v>
      </c>
      <c r="AS78" s="151" t="str" cm="1">
        <f t="array" aca="1" ref="AS78" ca="1">IF(AS$76="N/A","OK",IF(AS$76="Commentary Required","Commentary Required",IF(ABS(INDIRECT("B.G.TR.1."&amp;AS$75&amp;"!U97")-AS31)&lt;=AS$81,"OK","Commentary Required")))</f>
        <v>OK</v>
      </c>
      <c r="AT78" s="151" t="str" cm="1">
        <f t="array" aca="1" ref="AT78" ca="1">IF(AT$76="N/A","OK",IF(AT$76="Commentary Required","Commentary Required",IF(ABS(INDIRECT("B.G.TR.1."&amp;AT$75&amp;"!U97")-SUM(AT31:AV31))&lt;=AT$81,"OK","Commentary Required")))</f>
        <v>OK</v>
      </c>
      <c r="AU78" s="153"/>
      <c r="AV78" s="153"/>
      <c r="AW78" s="151" t="str" cm="1">
        <f t="array" aca="1" ref="AW78" ca="1">IF(AW$76="N/A","OK",IF(AW$76="Commentary Required","Commentary Required",IF(ABS(INDIRECT("B.G.TR.1."&amp;AW$75&amp;"!U97")-AW31)&lt;=AW$81,"OK","Commentary Required")))</f>
        <v>OK</v>
      </c>
      <c r="AX78" s="151" t="str" cm="1">
        <f t="array" aca="1" ref="AX78" ca="1">IF(AX$76="N/A","OK",IF(AX$76="Commentary Required","Commentary Required",IF(ABS(INDIRECT("B.G.TR.1."&amp;AX$75&amp;"!U97")-AX31)&lt;=AX$81,"OK","Commentary Required")))</f>
        <v>OK</v>
      </c>
      <c r="AY78" s="151" t="str" cm="1">
        <f t="array" aca="1" ref="AY78" ca="1">IF(AY$76="N/A","OK",IF(AY$76="Commentary Required","Commentary Required",IF(ABS(INDIRECT("B.G.TR.1."&amp;AY$75&amp;"!U97")-AY31)&lt;=AY$81,"OK","Commentary Required")))</f>
        <v>OK</v>
      </c>
      <c r="AZ78" s="151" t="str" cm="1">
        <f t="array" aca="1" ref="AZ78" ca="1">IF(AZ$76="N/A","OK",IF(AZ$76="Commentary Required","Commentary Required",IF(ABS(INDIRECT("B.G.TR.1."&amp;AZ$75&amp;"!U97")-AZ31)&lt;=AZ$81,"OK","Commentary Required")))</f>
        <v>OK</v>
      </c>
      <c r="BA78" s="151" t="str" cm="1">
        <f t="array" aca="1" ref="BA78" ca="1">IF(BA$76="N/A","OK",IF(BA$76="Commentary Required","Commentary Required",IF(ABS(INDIRECT("B.G.TR.1."&amp;BA$75&amp;"!U97")-BA31)&lt;=BA$81,"OK","Commentary Required")))</f>
        <v>OK</v>
      </c>
      <c r="BB78" s="151" t="str" cm="1">
        <f t="array" aca="1" ref="BB78" ca="1">IF(BB$76="N/A","OK",IF(BB$76="Commentary Required","Commentary Required",IF(ABS(INDIRECT("B.G.TR.1."&amp;BB$75&amp;"!U97")-BB31)&lt;=BB$81,"OK","Commentary Required")))</f>
        <v>OK</v>
      </c>
      <c r="BC78" s="152"/>
      <c r="BD78" s="152"/>
      <c r="BE78" s="152"/>
      <c r="BF78" s="152"/>
      <c r="BG78" s="152"/>
      <c r="BH78" s="152"/>
      <c r="BI78" s="152"/>
      <c r="BJ78" s="152"/>
      <c r="BK78" s="152"/>
      <c r="BL78" s="152"/>
      <c r="BM78" s="152"/>
      <c r="BN78" s="152"/>
      <c r="BO78" s="152"/>
      <c r="BP78" s="152"/>
      <c r="BQ78" s="152"/>
      <c r="BR78" s="152"/>
      <c r="BS78" s="152"/>
      <c r="BT78" s="152"/>
      <c r="BU78" s="152"/>
      <c r="BV78" s="152"/>
      <c r="BW78" s="152"/>
      <c r="BX78" s="152"/>
      <c r="BY78" s="152"/>
      <c r="BZ78" s="152"/>
      <c r="CA78" s="152"/>
      <c r="CB78" s="154" t="str" cm="1">
        <f t="array" aca="1" ref="CB78" ca="1">IF(CB$76="N/A","OK",IF(CB$76="Commentary Required","Commentary Required",IF(ABS(INDIRECT("B.G.TR.1."&amp;CB$75&amp;"!U97")-SUM(CB31:CE31))&lt;=CB$81,"OK","Commentary Required")))</f>
        <v>OK</v>
      </c>
      <c r="CC78" s="152"/>
      <c r="CD78" s="152"/>
      <c r="CE78" s="152"/>
      <c r="CF78" s="154" t="str" cm="1">
        <f t="array" aca="1" ref="CF78" ca="1">IF(CF$76="N/A","OK",IF(CF$76="Commentary Required","Commentary Required",IF(ABS(INDIRECT("B.G.TR.1."&amp;CF$75&amp;"!U97")-SUM(CF31:CG31))&lt;=CF$81,"OK","Commentary Required")))</f>
        <v>OK</v>
      </c>
      <c r="CG78" s="152"/>
      <c r="CH78" s="154" t="str" cm="1">
        <f t="array" aca="1" ref="CH78" ca="1">IF(CH$76="N/A","OK",IF(CH$76="Commentary Required","Commentary Required",IF(ABS(INDIRECT("B.G.TR.1."&amp;CH$75&amp;"!U97")-CH31)&lt;=CH$81,"OK","Commentary Required")))</f>
        <v>OK</v>
      </c>
      <c r="CI78" s="154" t="str" cm="1">
        <f t="array" aca="1" ref="CI78" ca="1">IF(CI$76="N/A","OK",IF(CI$76="Commentary Required","Commentary Required",IF(ABS(INDIRECT("B.G.TR.1."&amp;CI$75&amp;"!U97")-SUM(CI31:CL31))&lt;=CI$81,"OK","Commentary Required")))</f>
        <v>OK</v>
      </c>
      <c r="CJ78" s="152"/>
      <c r="CK78" s="152"/>
      <c r="CL78" s="152"/>
      <c r="CM78" s="154" t="str" cm="1">
        <f t="array" aca="1" ref="CM78" ca="1">IF(CM$76="N/A","OK",IF(CM$76="Commentary Required","Commentary Required",IF(ABS(INDIRECT("B.G.TR.1."&amp;CM$75&amp;"!U97")-CM31)&lt;=CM$81,"OK","Commentary Required")))</f>
        <v>OK</v>
      </c>
      <c r="CN78" s="154" t="str" cm="1">
        <f t="array" aca="1" ref="CN78" ca="1">IF(CN$76="N/A","OK",IF(CN$76="Commentary Required","Commentary Required",IF(ABS(INDIRECT("B.G.TR.1."&amp;CN$75&amp;"!U97")-SUM(CN31:CP31))&lt;=CN$81,"OK","Commentary Required")))</f>
        <v>OK</v>
      </c>
      <c r="CO78" s="152"/>
      <c r="CP78" s="152"/>
      <c r="CQ78" s="154" t="str" cm="1">
        <f t="array" aca="1" ref="CQ78" ca="1">IF(CQ$76="N/A","OK",IF(CQ$76="Commentary Required","Commentary Required",IF(ABS(INDIRECT("B.G.TR.1."&amp;CQ$75&amp;"!U97")-CQ31)&lt;=CQ$81,"OK","Commentary Required")))</f>
        <v>OK</v>
      </c>
      <c r="CR78" s="154" t="str" cm="1">
        <f t="array" aca="1" ref="CR78" ca="1">IF(CR$76="N/A","OK",IF(CR$76="Commentary Required","Commentary Required",IF(ABS(INDIRECT("B.G.TR.1."&amp;CR$75&amp;"!U97")-CR31)&lt;=CR$81,"OK","Commentary Required")))</f>
        <v>OK</v>
      </c>
      <c r="CS78" s="154" t="str" cm="1">
        <f t="array" aca="1" ref="CS78" ca="1">IF(CS$76="N/A","OK",IF(CS$76="Commentary Required","Commentary Required",IF(ABS(INDIRECT("B.G.TR.1."&amp;CS$75&amp;"!U97")-SUM(CS31:CT31))&lt;=CS$81,"OK","Commentary Required")))</f>
        <v>OK</v>
      </c>
      <c r="CT78" s="152"/>
      <c r="CU78" s="154" t="str" cm="1">
        <f t="array" aca="1" ref="CU78" ca="1">IF(CU$76="N/A","OK",IF(CU$76="Commentary Required","Commentary Required",IF(ABS(INDIRECT("B.G.TR.1."&amp;CU$75&amp;"!U97")-SUM(CU31:CW31))&lt;=CU$81,"OK","Commentary Required")))</f>
        <v>OK</v>
      </c>
      <c r="CV78" s="152"/>
      <c r="CW78" s="152"/>
      <c r="CX78" s="154" t="str" cm="1">
        <f t="array" aca="1" ref="CX78" ca="1">IF(CX$76="N/A","OK",IF(CX$76="Commentary Required","Commentary Required",IF(ABS(INDIRECT("B.G.TR.1."&amp;CX$75&amp;"!U97")-CX31)&lt;=CX$81,"OK","Commentary Required")))</f>
        <v>OK</v>
      </c>
      <c r="CY78" s="154" t="str" cm="1">
        <f t="array" aca="1" ref="CY78" ca="1">IF(CY$76="N/A","OK",IF(CY$76="Commentary Required","Commentary Required",IF(ABS(INDIRECT("B.G.TR.1."&amp;CY$75&amp;"!U97")-CY31)&lt;=CY$81,"OK","Commentary Required")))</f>
        <v>OK</v>
      </c>
      <c r="CZ78" s="154" t="str" cm="1">
        <f t="array" aca="1" ref="CZ78" ca="1">IF(CZ$76="N/A","OK",IF(CZ$76="Commentary Required","Commentary Required",IF(ABS(INDIRECT("B.G.TR.1."&amp;CZ$75&amp;"!U97")-SUM(CZ31:DB31))&lt;=CZ$81,"OK","Commentary Required")))</f>
        <v>OK</v>
      </c>
      <c r="DA78" s="152"/>
      <c r="DB78" s="152"/>
      <c r="DC78" s="152"/>
      <c r="DD78" s="154" t="str" cm="1">
        <f t="array" aca="1" ref="DD78" ca="1">IF(DD$76="N/A","OK",IF(DD$76="Commentary Required","Commentary Required",IF(ABS(INDIRECT("B.G.TR.1."&amp;DD$75&amp;"!U97")-DD31)&lt;=DD$81,"OK","Commentary Required")))</f>
        <v>OK</v>
      </c>
      <c r="DE78" s="154" t="str" cm="1">
        <f t="array" aca="1" ref="DE78" ca="1">IF(DE$76="N/A","OK",IF(DE$76="Commentary Required","Commentary Required",IF(ABS(INDIRECT("B.G.TR.1."&amp;DE$75&amp;"!U97")-DE31)&lt;=DE$81,"OK","Commentary Required")))</f>
        <v>OK</v>
      </c>
      <c r="DF78" s="154" t="str" cm="1">
        <f t="array" aca="1" ref="DF78" ca="1">IF(DF$76="N/A","OK",IF(DF$76="Commentary Required","Commentary Required",IF(ABS(INDIRECT("B.G.TR.1."&amp;DF$75&amp;"!U97")-DF31)&lt;=DF$81,"OK","Commentary Required")))</f>
        <v>OK</v>
      </c>
      <c r="DG78" s="154" t="str" cm="1">
        <f t="array" aca="1" ref="DG78" ca="1">IF(DG$76="N/A","OK",IF(DG$76="Commentary Required","Commentary Required",IF(ABS(INDIRECT("B.G.TR.1."&amp;DG$75&amp;"!U97")-DG31)&lt;=DG$81,"OK","Commentary Required")))</f>
        <v>OK</v>
      </c>
      <c r="DH78" s="154" t="str" cm="1">
        <f t="array" aca="1" ref="DH78" ca="1">IF(DH$76="N/A","OK",IF(DH$76="Commentary Required","Commentary Required",IF(ABS(INDIRECT("B.G.TR.1."&amp;DH$75&amp;"!U97")-DH31)&lt;=DH$81,"OK","Commentary Required")))</f>
        <v>OK</v>
      </c>
      <c r="DI78" s="154" t="str" cm="1">
        <f t="array" aca="1" ref="DI78" ca="1">IF(DI$76="N/A","OK",IF(DI$76="Commentary Required","Commentary Required",IF(ABS(INDIRECT("B.G.TR.1."&amp;DI$75&amp;"!U97")-DI31)&lt;=DI$81,"OK","Commentary Required")))</f>
        <v>OK</v>
      </c>
      <c r="DJ78" s="154" t="str" cm="1">
        <f t="array" aca="1" ref="DJ78" ca="1">IF(DJ$76="N/A","OK",IF(DJ$76="Commentary Required","Commentary Required",IF(ABS(INDIRECT("B.G.TR.1."&amp;DJ$75&amp;"!U97")-DJ31)&lt;=DJ$81,"OK","Commentary Required")))</f>
        <v>OK</v>
      </c>
      <c r="DK78" s="154" t="str" cm="1">
        <f t="array" aca="1" ref="DK78" ca="1">IF(DK$76="N/A","OK",IF(DK$76="Commentary Required","Commentary Required",IF(ABS(INDIRECT("B.G.TR.1."&amp;DK$75&amp;"!U97")-DK31)&lt;=DK$81,"OK","Commentary Required")))</f>
        <v>OK</v>
      </c>
      <c r="DL78" s="154" t="str" cm="1">
        <f t="array" aca="1" ref="DL78" ca="1">IF(DL$76="N/A","OK",IF(DL$76="Commentary Required","Commentary Required",IF(ABS(INDIRECT("B.G.TR.1."&amp;DL$75&amp;"!U97")-DL31)&lt;=DL$81,"OK","Commentary Required")))</f>
        <v>OK</v>
      </c>
      <c r="DM78" s="154" t="str" cm="1">
        <f t="array" aca="1" ref="DM78" ca="1">IF(DM$76="N/A","OK",IF(DM$76="Commentary Required","Commentary Required",IF(ABS(INDIRECT("B.G.TR.1."&amp;DM$75&amp;"!U97")-DM31)&lt;=DM$81,"OK","Commentary Required")))</f>
        <v>OK</v>
      </c>
      <c r="DN78" s="154" t="str" cm="1">
        <f t="array" aca="1" ref="DN78" ca="1">IF(DN$76="N/A","OK",IF(DN$76="Commentary Required","Commentary Required",IF(ABS(INDIRECT("B.G.TR.1."&amp;DN$75&amp;"!U97")-DN31)&lt;=DN$81,"OK","Commentary Required")))</f>
        <v>OK</v>
      </c>
      <c r="DO78" s="152"/>
      <c r="DP78" s="154" t="str" cm="1">
        <f t="array" aca="1" ref="DP78" ca="1">IF(DP$76="N/A","OK",IF(DP$76="Commentary Required","Commentary Required",IF(ABS(INDIRECT("B.G.TR.1."&amp;DP$75&amp;"!U97")-DP31)&lt;=DP$81,"OK","Commentary Required")))</f>
        <v>OK</v>
      </c>
      <c r="DQ78" s="154" t="str" cm="1">
        <f t="array" aca="1" ref="DQ78" ca="1">IF(DQ$76="N/A","OK",IF(DQ$76="Commentary Required","Commentary Required",IF(ABS(INDIRECT("B.G.TR.1."&amp;DQ$75&amp;"!U97")-DQ31)&lt;=DQ$81,"OK","Commentary Required")))</f>
        <v>OK</v>
      </c>
      <c r="DR78" s="154" t="str" cm="1">
        <f t="array" aca="1" ref="DR78" ca="1">IF(DR$76="N/A","OK",IF(DR$76="Commentary Required","Commentary Required",IF(ABS(INDIRECT("B.G.TR.1."&amp;DR$75&amp;"!U97")-SUM(DR31:DT31))&lt;=DR$81,"OK","Commentary Required")))</f>
        <v>OK</v>
      </c>
      <c r="DS78" s="152"/>
      <c r="DT78" s="152"/>
      <c r="DU78" s="154" t="str" cm="1">
        <f t="array" aca="1" ref="DU78" ca="1">IF(DU$76="N/A","OK",IF(DU$76="Commentary Required","Commentary Required",IF(ABS(INDIRECT("B.G.TR.1."&amp;DU$75&amp;"!U97")-DU31)&lt;=DU$81,"OK","Commentary Required")))</f>
        <v>OK</v>
      </c>
      <c r="DV78" s="154" t="str" cm="1">
        <f t="array" aca="1" ref="DV78" ca="1">IF(DV$76="N/A","OK",IF(DV$76="Commentary Required","Commentary Required",IF(ABS(INDIRECT("B.G.TR.1."&amp;DV$75&amp;"!U97")-DV31)&lt;=DV$81,"OK","Commentary Required")))</f>
        <v>OK</v>
      </c>
      <c r="DW78" s="154" t="str" cm="1">
        <f t="array" aca="1" ref="DW78" ca="1">IF(DW$76="N/A","OK",IF(DW$76="Commentary Required","Commentary Required",IF(ABS(INDIRECT("B.G.TR.1."&amp;DW$75&amp;"!U97")-DW31)&lt;=DW$81,"OK","Commentary Required")))</f>
        <v>OK</v>
      </c>
      <c r="DX78" s="154" t="str" cm="1">
        <f t="array" aca="1" ref="DX78" ca="1">IF(DX$76="N/A","OK",IF(DX$76="Commentary Required","Commentary Required",IF(ABS(INDIRECT("B.G.TR.1."&amp;DX$75&amp;"!U97")-DX31)&lt;=DX$81,"OK","Commentary Required")))</f>
        <v>OK</v>
      </c>
      <c r="DY78" s="154" t="str" cm="1">
        <f t="array" aca="1" ref="DY78" ca="1">IF(DY$76="N/A","OK",IF(DY$76="Commentary Required","Commentary Required",IF(ABS(INDIRECT("B.G.TR.1."&amp;DY$75&amp;"!U97")-DY31)&lt;=DY$81,"OK","Commentary Required")))</f>
        <v>OK</v>
      </c>
      <c r="DZ78" s="154" t="str" cm="1">
        <f t="array" aca="1" ref="DZ78" ca="1">IF(DZ$76="N/A","OK",IF(DZ$76="Commentary Required","Commentary Required",IF(ABS(INDIRECT("B.G.TR.1."&amp;DZ$75&amp;"!U97")-DZ31)&lt;=DZ$81,"OK","Commentary Required")))</f>
        <v>OK</v>
      </c>
      <c r="EA78" s="152"/>
      <c r="EB78" s="152"/>
      <c r="EC78" s="152"/>
      <c r="ED78" s="152"/>
      <c r="EE78" s="152"/>
      <c r="EF78" s="152"/>
      <c r="EG78" s="152"/>
      <c r="EH78" s="152"/>
      <c r="EI78" s="152"/>
      <c r="EJ78" s="152"/>
      <c r="EK78" s="152"/>
      <c r="EL78" s="152"/>
      <c r="EM78" s="152"/>
      <c r="EN78" s="152"/>
      <c r="EO78" s="152"/>
      <c r="EP78" s="152"/>
      <c r="EQ78" s="152"/>
      <c r="ER78" s="152"/>
      <c r="ES78" s="152"/>
      <c r="ET78" s="152"/>
      <c r="EU78" s="152"/>
      <c r="EV78" s="152"/>
      <c r="EW78" s="152"/>
      <c r="EX78" s="152"/>
      <c r="EY78" s="152"/>
      <c r="EZ78" s="152"/>
    </row>
    <row r="79" spans="2:156" ht="14.85" customHeight="1">
      <c r="B79" s="450" t="s">
        <v>1134</v>
      </c>
      <c r="C79" s="56" t="str">
        <f ca="1">IF(COUNTIF(D79:EZ79,"Commentary Required")&gt;0,"Commentary Required","OK")</f>
        <v>OK</v>
      </c>
      <c r="D79" s="151" t="str" cm="1">
        <f t="array" aca="1" ref="D79" ca="1">IF(D$76="N/A","OK",IF(D$76="Commentary Required","Commentary Required",IF(ABS(INDIRECT("B.G.TR.2."&amp;D$75&amp;"!T97")-SUM(D17:G17,D20:G20))&lt;=D$81,"OK","Commentary Required")))</f>
        <v>OK</v>
      </c>
      <c r="E79" s="152"/>
      <c r="F79" s="152"/>
      <c r="G79" s="152"/>
      <c r="H79" s="151" t="str" cm="1">
        <f t="array" aca="1" ref="H79" ca="1">IF(H$76="N/A","OK",IF(H$76="Commentary Required","Commentary Required",IF(ABS(INDIRECT("B.G.TR.2."&amp;H$75&amp;"!T97")-SUM(H17:I17,H20:I20))&lt;=H$81,"OK","Commentary Required")))</f>
        <v>OK</v>
      </c>
      <c r="I79" s="153"/>
      <c r="J79" s="151" t="str" cm="1">
        <f t="array" aca="1" ref="J79" ca="1">IF(J$76="N/A","OK",IF(J$76="Commentary Required","Commentary Required",IF(ABS(INDIRECT("B.G.TR.2."&amp;J$75&amp;"!T97")-SUM(J17,J20))&lt;=J$81,"OK","Commentary Required")))</f>
        <v>OK</v>
      </c>
      <c r="K79" s="151" t="str" cm="1">
        <f t="array" aca="1" ref="K79" ca="1">IF(K$76="N/A","OK",IF(K$76="Commentary Required","Commentary Required",IF(ABS(INDIRECT("B.G.TR.2."&amp;K$75&amp;"!T97")-SUM(K17:N17,K20:N20))&lt;=K$81,"OK","Commentary Required")))</f>
        <v>OK</v>
      </c>
      <c r="L79" s="152"/>
      <c r="M79" s="152"/>
      <c r="N79" s="152"/>
      <c r="O79" s="151" t="str" cm="1">
        <f t="array" aca="1" ref="O79" ca="1">IF(O$76="N/A","OK",IF(O$76="Commentary Required","Commentary Required",IF(ABS(INDIRECT("B.G.TR.2."&amp;O$75&amp;"!T97")-SUM(O17,O20))&lt;=O$81,"OK","Commentary Required")))</f>
        <v>OK</v>
      </c>
      <c r="P79" s="151" t="str" cm="1">
        <f t="array" aca="1" ref="P79" ca="1">IF(P$76="N/A","OK",IF(P$76="Commentary Required","Commentary Required",IF(ABS(INDIRECT("B.G.TR.2."&amp;P$75&amp;"!T97")-SUM(P17:R17,P20:R20))&lt;=P$81,"OK","Commentary Required")))</f>
        <v>OK</v>
      </c>
      <c r="Q79" s="153"/>
      <c r="R79" s="153"/>
      <c r="S79" s="151" t="str" cm="1">
        <f t="array" aca="1" ref="S79" ca="1">IF(S$76="N/A","OK",IF(S$76="Commentary Required","Commentary Required",IF(ABS(INDIRECT("B.G.TR.2."&amp;S$75&amp;"!T97")-SUM(S17,S20))&lt;=S$81,"OK","Commentary Required")))</f>
        <v>OK</v>
      </c>
      <c r="T79" s="151" t="str" cm="1">
        <f t="array" aca="1" ref="T79" ca="1">IF(T$76="N/A","OK",IF(T$76="Commentary Required","Commentary Required",IF(ABS(INDIRECT("B.G.TR.2."&amp;T$75&amp;"!T97")-SUM(T17,T20))&lt;=T$81,"OK","Commentary Required")))</f>
        <v>OK</v>
      </c>
      <c r="U79" s="151" t="str" cm="1">
        <f t="array" aca="1" ref="U79" ca="1">IF(U$76="N/A","OK",IF(U$76="Commentary Required","Commentary Required",IF(ABS(INDIRECT("B.G.TR.2."&amp;U$75&amp;"!T97")-SUM(U17:V17,U20:V20))&lt;=U$81,"OK","Commentary Required")))</f>
        <v>OK</v>
      </c>
      <c r="V79" s="153"/>
      <c r="W79" s="151" t="str" cm="1">
        <f t="array" aca="1" ref="W79" ca="1">IF(W$76="N/A","OK",IF(W$76="Commentary Required","Commentary Required",IF(ABS(INDIRECT("B.G.TR.2."&amp;W$75&amp;"!T97")-SUM(W17:Y17,W20:Y20))&lt;=W$81,"OK","Commentary Required")))</f>
        <v>OK</v>
      </c>
      <c r="X79" s="153"/>
      <c r="Y79" s="153"/>
      <c r="Z79" s="151" t="str" cm="1">
        <f t="array" aca="1" ref="Z79" ca="1">IF(Z$76="N/A","OK",IF(Z$76="Commentary Required","Commentary Required",IF(ABS(INDIRECT("B.G.TR.2."&amp;Z$75&amp;"!T97")-SUM(Z17,Z20))&lt;=Z$81,"OK","Commentary Required")))</f>
        <v>OK</v>
      </c>
      <c r="AA79" s="151" t="str" cm="1">
        <f t="array" aca="1" ref="AA79" ca="1">IF(AA$76="N/A","OK",IF(AA$76="Commentary Required","Commentary Required",IF(ABS(INDIRECT("B.G.TR.2."&amp;AA$75&amp;"!T97")-SUM(AA17,AA20))&lt;=AA$81,"OK","Commentary Required")))</f>
        <v>OK</v>
      </c>
      <c r="AB79" s="151" t="str" cm="1">
        <f t="array" aca="1" ref="AB79" ca="1">IF(AB$76="N/A","OK",IF(AB$76="Commentary Required","Commentary Required",IF(ABS(INDIRECT("B.G.TR.2."&amp;AB$75&amp;"!T97")-SUM(AB17:AD17,AB20:AD20))&lt;=AB$81,"OK","Commentary Required")))</f>
        <v>OK</v>
      </c>
      <c r="AC79" s="152"/>
      <c r="AD79" s="152"/>
      <c r="AE79" s="152"/>
      <c r="AF79" s="151" t="str" cm="1">
        <f t="array" aca="1" ref="AF79" ca="1">IF(AF$76="N/A","OK",IF(AF$76="Commentary Required","Commentary Required",IF(ABS(INDIRECT("B.G.TR.2."&amp;AF$75&amp;"!T97")-SUM(AF17,AF20))&lt;=AF$81,"OK","Commentary Required")))</f>
        <v>OK</v>
      </c>
      <c r="AG79" s="151" t="str" cm="1">
        <f t="array" aca="1" ref="AG79" ca="1">IF(AG$76="N/A","OK",IF(AG$76="Commentary Required","Commentary Required",IF(ABS(INDIRECT("B.G.TR.2."&amp;AG$75&amp;"!T97")-SUM(AG17,AG20))&lt;=AG$81,"OK","Commentary Required")))</f>
        <v>OK</v>
      </c>
      <c r="AH79" s="151" t="str" cm="1">
        <f t="array" aca="1" ref="AH79" ca="1">IF(AH$76="N/A","OK",IF(AH$76="Commentary Required","Commentary Required",IF(ABS(INDIRECT("B.G.TR.2."&amp;AH$75&amp;"!T97")-SUM(AH17,AH20))&lt;=AH$81,"OK","Commentary Required")))</f>
        <v>OK</v>
      </c>
      <c r="AI79" s="151" t="str" cm="1">
        <f t="array" aca="1" ref="AI79" ca="1">IF(AI$76="N/A","OK",IF(AI$76="Commentary Required","Commentary Required",IF(ABS(INDIRECT("B.G.TR.2."&amp;AI$75&amp;"!T97")-SUM(AI17,AI20))&lt;=AI$81,"OK","Commentary Required")))</f>
        <v>OK</v>
      </c>
      <c r="AJ79" s="151" t="str" cm="1">
        <f t="array" aca="1" ref="AJ79" ca="1">IF(AJ$76="N/A","OK",IF(AJ$76="Commentary Required","Commentary Required",IF(ABS(INDIRECT("B.G.TR.2."&amp;AJ$75&amp;"!T97")-SUM(AJ17,AJ20))&lt;=AJ$81,"OK","Commentary Required")))</f>
        <v>OK</v>
      </c>
      <c r="AK79" s="151" t="str" cm="1">
        <f t="array" aca="1" ref="AK79" ca="1">IF(AK$76="N/A","OK",IF(AK$76="Commentary Required","Commentary Required",IF(ABS(INDIRECT("B.G.TR.2."&amp;AK$75&amp;"!T97")-SUM(AK17,AK20))&lt;=AK$81,"OK","Commentary Required")))</f>
        <v>OK</v>
      </c>
      <c r="AL79" s="151" t="str" cm="1">
        <f t="array" aca="1" ref="AL79" ca="1">IF(AL$76="N/A","OK",IF(AL$76="Commentary Required","Commentary Required",IF(ABS(INDIRECT("B.G.TR.2."&amp;AL$75&amp;"!T97")-SUM(AL17,AL20))&lt;=AL$81,"OK","Commentary Required")))</f>
        <v>OK</v>
      </c>
      <c r="AM79" s="151" t="str" cm="1">
        <f t="array" aca="1" ref="AM79" ca="1">IF(AM$76="N/A","OK",IF(AM$76="Commentary Required","Commentary Required",IF(ABS(INDIRECT("B.G.TR.2."&amp;AM$75&amp;"!T97")-SUM(AM17,AM20))&lt;=AM$81,"OK","Commentary Required")))</f>
        <v>OK</v>
      </c>
      <c r="AN79" s="151" t="str" cm="1">
        <f t="array" aca="1" ref="AN79" ca="1">IF(AN$76="N/A","OK",IF(AN$76="Commentary Required","Commentary Required",IF(ABS(INDIRECT("B.G.TR.2."&amp;AN$75&amp;"!T97")-SUM(AN17,AN20))&lt;=AN$81,"OK","Commentary Required")))</f>
        <v>OK</v>
      </c>
      <c r="AO79" s="151" t="str" cm="1">
        <f t="array" aca="1" ref="AO79" ca="1">IF(AO$76="N/A","OK",IF(AO$76="Commentary Required","Commentary Required",IF(ABS(INDIRECT("B.G.TR.2."&amp;AO$75&amp;"!T97")-SUM(AO17,AO20))&lt;=AO$81,"OK","Commentary Required")))</f>
        <v>OK</v>
      </c>
      <c r="AP79" s="151" t="str" cm="1">
        <f t="array" aca="1" ref="AP79" ca="1">IF(AP$76="N/A","OK",IF(AP$76="Commentary Required","Commentary Required",IF(ABS(INDIRECT("B.G.TR.2."&amp;AP$75&amp;"!T97")-SUM(AP17,AP20))&lt;=AP$81,"OK","Commentary Required")))</f>
        <v>OK</v>
      </c>
      <c r="AQ79" s="153"/>
      <c r="AR79" s="151" t="str" cm="1">
        <f t="array" aca="1" ref="AR79" ca="1">IF(AR$76="N/A","OK",IF(AR$76="Commentary Required","Commentary Required",IF(ABS(INDIRECT("B.G.TR.2."&amp;AR$75&amp;"!T97")-SUM(AR17,AR20))&lt;=AR$81,"OK","Commentary Required")))</f>
        <v>OK</v>
      </c>
      <c r="AS79" s="151" t="str" cm="1">
        <f t="array" aca="1" ref="AS79" ca="1">IF(AS$76="N/A","OK",IF(AS$76="Commentary Required","Commentary Required",IF(ABS(INDIRECT("B.G.TR.2."&amp;AS$75&amp;"!T97")-SUM(AS17,AS20))&lt;=AS$81,"OK","Commentary Required")))</f>
        <v>OK</v>
      </c>
      <c r="AT79" s="151" t="str" cm="1">
        <f t="array" aca="1" ref="AT79" ca="1">IF(AT$76="N/A","OK",IF(AT$76="Commentary Required","Commentary Required",IF(ABS(INDIRECT("B.G.TR.2."&amp;AT$75&amp;"!T97")-SUM(AT17:AV17,AT20:AV20))&lt;=AT$81,"OK","Commentary Required")))</f>
        <v>OK</v>
      </c>
      <c r="AU79" s="153"/>
      <c r="AV79" s="153"/>
      <c r="AW79" s="151" t="str" cm="1">
        <f t="array" aca="1" ref="AW79" ca="1">IF(AW$76="N/A","OK",IF(AW$76="Commentary Required","Commentary Required",IF(ABS(INDIRECT("B.G.TR.2."&amp;AW$75&amp;"!T97")-SUM(AW17,AW20))&lt;=AW$81,"OK","Commentary Required")))</f>
        <v>OK</v>
      </c>
      <c r="AX79" s="151" t="str" cm="1">
        <f t="array" aca="1" ref="AX79" ca="1">IF(AX$76="N/A","OK",IF(AX$76="Commentary Required","Commentary Required",IF(ABS(INDIRECT("B.G.TR.2."&amp;AX$75&amp;"!T97")-SUM(AX17,AX20))&lt;=AX$81,"OK","Commentary Required")))</f>
        <v>OK</v>
      </c>
      <c r="AY79" s="151" t="str" cm="1">
        <f t="array" aca="1" ref="AY79" ca="1">IF(AY$76="N/A","OK",IF(AY$76="Commentary Required","Commentary Required",IF(ABS(INDIRECT("B.G.TR.2."&amp;AY$75&amp;"!T97")-SUM(AY17,AY20))&lt;=AY$81,"OK","Commentary Required")))</f>
        <v>OK</v>
      </c>
      <c r="AZ79" s="151" t="str" cm="1">
        <f t="array" aca="1" ref="AZ79" ca="1">IF(AZ$76="N/A","OK",IF(AZ$76="Commentary Required","Commentary Required",IF(ABS(INDIRECT("B.G.TR.2."&amp;AZ$75&amp;"!T97")-SUM(AZ17,AZ20))&lt;=AZ$81,"OK","Commentary Required")))</f>
        <v>OK</v>
      </c>
      <c r="BA79" s="151" t="str" cm="1">
        <f t="array" aca="1" ref="BA79" ca="1">IF(BA$76="N/A","OK",IF(BA$76="Commentary Required","Commentary Required",IF(ABS(INDIRECT("B.G.TR.2."&amp;BA$75&amp;"!T97")-SUM(BA17,BA20))&lt;=BA$81,"OK","Commentary Required")))</f>
        <v>OK</v>
      </c>
      <c r="BB79" s="151" t="str" cm="1">
        <f t="array" aca="1" ref="BB79" ca="1">IF(BB$76="N/A","OK",IF(BB$76="Commentary Required","Commentary Required",IF(ABS(INDIRECT("B.G.TR.2."&amp;BB$75&amp;"!T97")-SUM(BB17,BB20))&lt;=BB$81,"OK","Commentary Required")))</f>
        <v>OK</v>
      </c>
      <c r="BC79" s="152"/>
      <c r="BD79" s="152"/>
      <c r="BE79" s="152"/>
      <c r="BF79" s="152"/>
      <c r="BG79" s="152"/>
      <c r="BH79" s="152"/>
      <c r="BI79" s="152"/>
      <c r="BJ79" s="152"/>
      <c r="BK79" s="152"/>
      <c r="BL79" s="152"/>
      <c r="BM79" s="152"/>
      <c r="BN79" s="152"/>
      <c r="BO79" s="152"/>
      <c r="BP79" s="152"/>
      <c r="BQ79" s="152"/>
      <c r="BR79" s="152"/>
      <c r="BS79" s="152"/>
      <c r="BT79" s="152"/>
      <c r="BU79" s="152"/>
      <c r="BV79" s="152"/>
      <c r="BW79" s="152"/>
      <c r="BX79" s="152"/>
      <c r="BY79" s="152"/>
      <c r="BZ79" s="152"/>
      <c r="CA79" s="152"/>
      <c r="CB79" s="154" t="str" cm="1">
        <f t="array" aca="1" ref="CB79" ca="1">IF(CB$76="N/A","OK",IF(CB$76="Commentary Required","Commentary Required",IF(ABS(INDIRECT("B.G.TR.2."&amp;CB$75&amp;"!T97")-SUM(CB17:CE17,CB20:CE20))&lt;=CB$81,"OK","Commentary Required")))</f>
        <v>OK</v>
      </c>
      <c r="CC79" s="152"/>
      <c r="CD79" s="152"/>
      <c r="CE79" s="152"/>
      <c r="CF79" s="154" t="str" cm="1">
        <f t="array" aca="1" ref="CF79" ca="1">IF(CF$76="N/A","OK",IF(CF$76="Commentary Required","Commentary Required",IF(ABS(INDIRECT("B.G.TR.2."&amp;CF$75&amp;"!T97")-SUM(CF17:CG17,CF20:CG20))&lt;=CF$81,"OK","Commentary Required")))</f>
        <v>OK</v>
      </c>
      <c r="CG79" s="152"/>
      <c r="CH79" s="154" t="str" cm="1">
        <f t="array" aca="1" ref="CH79" ca="1">IF(CH$76="N/A","OK",IF(CH$76="Commentary Required","Commentary Required",IF(ABS(INDIRECT("B.G.TR.2."&amp;CH$75&amp;"!T97")-SUM(CH17,CH20))&lt;=CH$81,"OK","Commentary Required")))</f>
        <v>OK</v>
      </c>
      <c r="CI79" s="154" t="str" cm="1">
        <f t="array" aca="1" ref="CI79" ca="1">IF(CI$76="N/A","OK",IF(CI$76="Commentary Required","Commentary Required",IF(ABS(INDIRECT("B.G.TR.2."&amp;CI$75&amp;"!T97")-SUM(CI17:CL17,CI20:CL20))&lt;=CI$81,"OK","Commentary Required")))</f>
        <v>OK</v>
      </c>
      <c r="CJ79" s="152"/>
      <c r="CK79" s="152"/>
      <c r="CL79" s="152"/>
      <c r="CM79" s="154" t="str" cm="1">
        <f t="array" aca="1" ref="CM79" ca="1">IF(CM$76="N/A","OK",IF(CM$76="Commentary Required","Commentary Required",IF(ABS(INDIRECT("B.G.TR.2."&amp;CM$75&amp;"!T97")-SUM(CM17,CM20))&lt;=CM$81,"OK","Commentary Required")))</f>
        <v>OK</v>
      </c>
      <c r="CN79" s="154" t="str" cm="1">
        <f t="array" aca="1" ref="CN79" ca="1">IF(CN$76="N/A","OK",IF(CN$76="Commentary Required","Commentary Required",IF(ABS(INDIRECT("B.G.TR.2."&amp;CN$75&amp;"!T97")-SUM(CN17:CP17,CN20:CP20))&lt;=CN$81,"OK","Commentary Required")))</f>
        <v>OK</v>
      </c>
      <c r="CO79" s="152"/>
      <c r="CP79" s="152"/>
      <c r="CQ79" s="154" t="str" cm="1">
        <f t="array" aca="1" ref="CQ79" ca="1">IF(CQ$76="N/A","OK",IF(CQ$76="Commentary Required","Commentary Required",IF(ABS(INDIRECT("B.G.TR.2."&amp;CQ$75&amp;"!T97")-SUM(CQ17,CQ20))&lt;=CQ$81,"OK","Commentary Required")))</f>
        <v>OK</v>
      </c>
      <c r="CR79" s="154" t="str" cm="1">
        <f t="array" aca="1" ref="CR79" ca="1">IF(CR$76="N/A","OK",IF(CR$76="Commentary Required","Commentary Required",IF(ABS(INDIRECT("B.G.TR.2."&amp;CR$75&amp;"!T97")-SUM(CR17,CR20))&lt;=CR$81,"OK","Commentary Required")))</f>
        <v>OK</v>
      </c>
      <c r="CS79" s="154" t="str" cm="1">
        <f t="array" aca="1" ref="CS79" ca="1">IF(CS$76="N/A","OK",IF(CS$76="Commentary Required","Commentary Required",IF(ABS(INDIRECT("B.G.TR.2."&amp;CS$75&amp;"!T97")-SUM(CS17:CT17,CS20:CT20))&lt;=CS$81,"OK","Commentary Required")))</f>
        <v>OK</v>
      </c>
      <c r="CT79" s="152"/>
      <c r="CU79" s="154" t="str" cm="1">
        <f t="array" aca="1" ref="CU79" ca="1">IF(CU$76="N/A","OK",IF(CU$76="Commentary Required","Commentary Required",IF(ABS(INDIRECT("B.G.TR.2."&amp;CU$75&amp;"!T97")-SUM(CU17:CW17,CU20:CW20))&lt;=CU$81,"OK","Commentary Required")))</f>
        <v>OK</v>
      </c>
      <c r="CV79" s="152"/>
      <c r="CW79" s="152"/>
      <c r="CX79" s="154" t="str" cm="1">
        <f t="array" aca="1" ref="CX79" ca="1">IF(CX$76="N/A","OK",IF(CX$76="Commentary Required","Commentary Required",IF(ABS(INDIRECT("B.G.TR.2."&amp;CX$75&amp;"!T97")-SUM(CX17,CX20))&lt;=CX$81,"OK","Commentary Required")))</f>
        <v>OK</v>
      </c>
      <c r="CY79" s="154" t="str" cm="1">
        <f t="array" aca="1" ref="CY79" ca="1">IF(CY$76="N/A","OK",IF(CY$76="Commentary Required","Commentary Required",IF(ABS(INDIRECT("B.G.TR.2."&amp;CY$75&amp;"!T97")-SUM(CY17,CY20))&lt;=CY$81,"OK","Commentary Required")))</f>
        <v>OK</v>
      </c>
      <c r="CZ79" s="154" t="str" cm="1">
        <f t="array" aca="1" ref="CZ79" ca="1">IF(CZ$76="N/A","OK",IF(CZ$76="Commentary Required","Commentary Required",IF(ABS(INDIRECT("B.G.TR.2."&amp;CZ$75&amp;"!T97")-SUM(CZ17:DB17,CZ20:DB20))&lt;=CZ$81,"OK","Commentary Required")))</f>
        <v>OK</v>
      </c>
      <c r="DA79" s="152"/>
      <c r="DB79" s="152"/>
      <c r="DC79" s="152"/>
      <c r="DD79" s="154" t="str" cm="1">
        <f t="array" aca="1" ref="DD79" ca="1">IF(DD$76="N/A","OK",IF(DD$76="Commentary Required","Commentary Required",IF(ABS(INDIRECT("B.G.TR.2."&amp;DD$75&amp;"!T97")-SUM(DD17,DD20))&lt;=DD$81,"OK","Commentary Required")))</f>
        <v>OK</v>
      </c>
      <c r="DE79" s="154" t="str" cm="1">
        <f t="array" aca="1" ref="DE79" ca="1">IF(DE$76="N/A","OK",IF(DE$76="Commentary Required","Commentary Required",IF(ABS(INDIRECT("B.G.TR.2."&amp;DE$75&amp;"!T97")-SUM(DE17,DE20))&lt;=DE$81,"OK","Commentary Required")))</f>
        <v>OK</v>
      </c>
      <c r="DF79" s="154" t="str" cm="1">
        <f t="array" aca="1" ref="DF79" ca="1">IF(DF$76="N/A","OK",IF(DF$76="Commentary Required","Commentary Required",IF(ABS(INDIRECT("B.G.TR.2."&amp;DF$75&amp;"!T97")-SUM(DF17,DF20))&lt;=DF$81,"OK","Commentary Required")))</f>
        <v>OK</v>
      </c>
      <c r="DG79" s="154" t="str" cm="1">
        <f t="array" aca="1" ref="DG79" ca="1">IF(DG$76="N/A","OK",IF(DG$76="Commentary Required","Commentary Required",IF(ABS(INDIRECT("B.G.TR.2."&amp;DG$75&amp;"!T97")-SUM(DG17,DG20))&lt;=DG$81,"OK","Commentary Required")))</f>
        <v>OK</v>
      </c>
      <c r="DH79" s="154" t="str" cm="1">
        <f t="array" aca="1" ref="DH79" ca="1">IF(DH$76="N/A","OK",IF(DH$76="Commentary Required","Commentary Required",IF(ABS(INDIRECT("B.G.TR.2."&amp;DH$75&amp;"!T97")-SUM(DH17,DH20))&lt;=DH$81,"OK","Commentary Required")))</f>
        <v>OK</v>
      </c>
      <c r="DI79" s="154" t="str" cm="1">
        <f t="array" aca="1" ref="DI79" ca="1">IF(DI$76="N/A","OK",IF(DI$76="Commentary Required","Commentary Required",IF(ABS(INDIRECT("B.G.TR.2."&amp;DI$75&amp;"!T97")-SUM(DI17,DI20))&lt;=DI$81,"OK","Commentary Required")))</f>
        <v>OK</v>
      </c>
      <c r="DJ79" s="154" t="str" cm="1">
        <f t="array" aca="1" ref="DJ79" ca="1">IF(DJ$76="N/A","OK",IF(DJ$76="Commentary Required","Commentary Required",IF(ABS(INDIRECT("B.G.TR.2."&amp;DJ$75&amp;"!T97")-SUM(DJ17,DJ20))&lt;=DJ$81,"OK","Commentary Required")))</f>
        <v>OK</v>
      </c>
      <c r="DK79" s="154" t="str" cm="1">
        <f t="array" aca="1" ref="DK79" ca="1">IF(DK$76="N/A","OK",IF(DK$76="Commentary Required","Commentary Required",IF(ABS(INDIRECT("B.G.TR.2."&amp;DK$75&amp;"!T97")-SUM(DK17,DK20))&lt;=DK$81,"OK","Commentary Required")))</f>
        <v>OK</v>
      </c>
      <c r="DL79" s="154" t="str" cm="1">
        <f t="array" aca="1" ref="DL79" ca="1">IF(DL$76="N/A","OK",IF(DL$76="Commentary Required","Commentary Required",IF(ABS(INDIRECT("B.G.TR.2."&amp;DL$75&amp;"!T97")-SUM(DL17,DL20))&lt;=DL$81,"OK","Commentary Required")))</f>
        <v>OK</v>
      </c>
      <c r="DM79" s="154" t="str" cm="1">
        <f t="array" aca="1" ref="DM79" ca="1">IF(DM$76="N/A","OK",IF(DM$76="Commentary Required","Commentary Required",IF(ABS(INDIRECT("B.G.TR.2."&amp;DM$75&amp;"!T97")-SUM(DM17,DM20))&lt;=DM$81,"OK","Commentary Required")))</f>
        <v>OK</v>
      </c>
      <c r="DN79" s="154" t="str" cm="1">
        <f t="array" aca="1" ref="DN79" ca="1">IF(DN$76="N/A","OK",IF(DN$76="Commentary Required","Commentary Required",IF(ABS(INDIRECT("B.G.TR.2."&amp;DN$75&amp;"!T97")-SUM(DN17,DN20))&lt;=DN$81,"OK","Commentary Required")))</f>
        <v>OK</v>
      </c>
      <c r="DO79" s="152"/>
      <c r="DP79" s="154" t="str" cm="1">
        <f t="array" aca="1" ref="DP79" ca="1">IF(DP$76="N/A","OK",IF(DP$76="Commentary Required","Commentary Required",IF(ABS(INDIRECT("B.G.TR.2."&amp;DP$75&amp;"!T97")-SUM(DP17,DP20))&lt;=DP$81,"OK","Commentary Required")))</f>
        <v>OK</v>
      </c>
      <c r="DQ79" s="154" t="str" cm="1">
        <f t="array" aca="1" ref="DQ79" ca="1">IF(DQ$76="N/A","OK",IF(DQ$76="Commentary Required","Commentary Required",IF(ABS(INDIRECT("B.G.TR.2."&amp;DQ$75&amp;"!T97")-SUM(DQ17,DQ20))&lt;=DQ$81,"OK","Commentary Required")))</f>
        <v>OK</v>
      </c>
      <c r="DR79" s="154" t="str" cm="1">
        <f t="array" aca="1" ref="DR79" ca="1">IF(DR$76="N/A","OK",IF(DR$76="Commentary Required","Commentary Required",IF(ABS(INDIRECT("B.G.TR.2."&amp;DR$75&amp;"!T97")-SUM(DR17:DT17,DR20:DT20))&lt;=DR$81,"OK","Commentary Required")))</f>
        <v>OK</v>
      </c>
      <c r="DS79" s="152"/>
      <c r="DT79" s="152"/>
      <c r="DU79" s="154" t="str" cm="1">
        <f t="array" aca="1" ref="DU79" ca="1">IF(DU$76="N/A","OK",IF(DU$76="Commentary Required","Commentary Required",IF(ABS(INDIRECT("B.G.TR.2."&amp;DU$75&amp;"!T97")-SUM(DU17,DU20))&lt;=DU$81,"OK","Commentary Required")))</f>
        <v>OK</v>
      </c>
      <c r="DV79" s="154" t="str" cm="1">
        <f t="array" aca="1" ref="DV79" ca="1">IF(DV$76="N/A","OK",IF(DV$76="Commentary Required","Commentary Required",IF(ABS(INDIRECT("B.G.TR.2."&amp;DV$75&amp;"!T97")-SUM(DV17,DV20))&lt;=DV$81,"OK","Commentary Required")))</f>
        <v>OK</v>
      </c>
      <c r="DW79" s="154" t="str" cm="1">
        <f t="array" aca="1" ref="DW79" ca="1">IF(DW$76="N/A","OK",IF(DW$76="Commentary Required","Commentary Required",IF(ABS(INDIRECT("B.G.TR.2."&amp;DW$75&amp;"!T97")-SUM(DW17,DW20))&lt;=DW$81,"OK","Commentary Required")))</f>
        <v>OK</v>
      </c>
      <c r="DX79" s="154" t="str" cm="1">
        <f t="array" aca="1" ref="DX79" ca="1">IF(DX$76="N/A","OK",IF(DX$76="Commentary Required","Commentary Required",IF(ABS(INDIRECT("B.G.TR.2."&amp;DX$75&amp;"!T97")-SUM(DX17,DX20))&lt;=DX$81,"OK","Commentary Required")))</f>
        <v>OK</v>
      </c>
      <c r="DY79" s="154" t="str" cm="1">
        <f t="array" aca="1" ref="DY79" ca="1">IF(DY$76="N/A","OK",IF(DY$76="Commentary Required","Commentary Required",IF(ABS(INDIRECT("B.G.TR.2."&amp;DY$75&amp;"!T97")-SUM(DY17,DY20))&lt;=DY$81,"OK","Commentary Required")))</f>
        <v>OK</v>
      </c>
      <c r="DZ79" s="154" t="str" cm="1">
        <f t="array" aca="1" ref="DZ79" ca="1">IF(DZ$76="N/A","OK",IF(DZ$76="Commentary Required","Commentary Required",IF(ABS(INDIRECT("B.G.TR.2."&amp;DZ$75&amp;"!T97")-SUM(DZ17,DZ20))&lt;=DZ$81,"OK","Commentary Required")))</f>
        <v>OK</v>
      </c>
      <c r="EA79" s="152"/>
      <c r="EB79" s="152"/>
      <c r="EC79" s="152"/>
      <c r="ED79" s="152"/>
      <c r="EE79" s="152"/>
      <c r="EF79" s="152"/>
      <c r="EG79" s="152"/>
      <c r="EH79" s="152"/>
      <c r="EI79" s="152"/>
      <c r="EJ79" s="152"/>
      <c r="EK79" s="152"/>
      <c r="EL79" s="152"/>
      <c r="EM79" s="152"/>
      <c r="EN79" s="152"/>
      <c r="EO79" s="152"/>
      <c r="EP79" s="152"/>
      <c r="EQ79" s="152"/>
      <c r="ER79" s="152"/>
      <c r="ES79" s="152"/>
      <c r="ET79" s="152"/>
      <c r="EU79" s="152"/>
      <c r="EV79" s="152"/>
      <c r="EW79" s="152"/>
      <c r="EX79" s="152"/>
      <c r="EY79" s="152"/>
      <c r="EZ79" s="152"/>
    </row>
    <row r="80" spans="2:156" ht="14.85" customHeight="1">
      <c r="B80" s="450" t="s">
        <v>1135</v>
      </c>
      <c r="C80" s="56" t="str">
        <f ca="1">IF(COUNTIF(D80:EZ80,"Commentary Required")&gt;0,"Commentary Required","OK")</f>
        <v>OK</v>
      </c>
      <c r="D80" s="151" t="str" cm="1">
        <f t="array" aca="1" ref="D80" ca="1">IF(D$76="N/A","OK",IF(D$76="Commentary Required","Commentary Required",IF(ABS(INDIRECT("B.G.TR.2."&amp;D$75&amp;"!U97")-SUM(D31:G31,D35:G35))&lt;=D$81,"OK","Commentary Required")))</f>
        <v>OK</v>
      </c>
      <c r="E80" s="152"/>
      <c r="F80" s="152"/>
      <c r="G80" s="152"/>
      <c r="H80" s="151" t="str" cm="1">
        <f t="array" aca="1" ref="H80" ca="1">IF(H$76="N/A","OK",IF(H$76="Commentary Required","Commentary Required",IF(ABS(INDIRECT("B.G.TR.2."&amp;H$75&amp;"!U97")-SUM(H31:I31,H35:I35))&lt;=H$81,"OK","Commentary Required")))</f>
        <v>OK</v>
      </c>
      <c r="I80" s="153"/>
      <c r="J80" s="151" t="str" cm="1">
        <f t="array" aca="1" ref="J80" ca="1">IF(J$76="N/A","OK",IF(J$76="Commentary Required","Commentary Required",IF(ABS(INDIRECT("B.G.TR.2."&amp;J$75&amp;"!U97")-SUM(J31,J35))&lt;=J$81,"OK","Commentary Required")))</f>
        <v>OK</v>
      </c>
      <c r="K80" s="151" t="str" cm="1">
        <f t="array" aca="1" ref="K80" ca="1">IF(K$76="N/A","OK",IF(K$76="Commentary Required","Commentary Required",IF(ABS(INDIRECT("B.G.TR.2."&amp;K$75&amp;"!U97")-SUM(K31:N31,K35:N35))&lt;=K$81,"OK","Commentary Required")))</f>
        <v>OK</v>
      </c>
      <c r="L80" s="152"/>
      <c r="M80" s="152"/>
      <c r="N80" s="152"/>
      <c r="O80" s="151" t="str" cm="1">
        <f t="array" aca="1" ref="O80" ca="1">IF(O$76="N/A","OK",IF(O$76="Commentary Required","Commentary Required",IF(ABS(INDIRECT("B.G.TR.2."&amp;O$75&amp;"!U97")-SUM(O31,O35))&lt;=O$81,"OK","Commentary Required")))</f>
        <v>OK</v>
      </c>
      <c r="P80" s="151" t="str" cm="1">
        <f t="array" aca="1" ref="P80" ca="1">IF(P$76="N/A","OK",IF(P$76="Commentary Required","Commentary Required",IF(ABS(INDIRECT("B.G.TR.2."&amp;P$75&amp;"!U97")-SUM(P31:R31,P35:R35))&lt;=P$81,"OK","Commentary Required")))</f>
        <v>OK</v>
      </c>
      <c r="Q80" s="153"/>
      <c r="R80" s="153"/>
      <c r="S80" s="151" t="str" cm="1">
        <f t="array" aca="1" ref="S80" ca="1">IF(S$76="N/A","OK",IF(S$76="Commentary Required","Commentary Required",IF(ABS(INDIRECT("B.G.TR.2."&amp;S$75&amp;"!U97")-SUM(S31,S35))&lt;=S$81,"OK","Commentary Required")))</f>
        <v>OK</v>
      </c>
      <c r="T80" s="151" t="str" cm="1">
        <f t="array" aca="1" ref="T80" ca="1">IF(T$76="N/A","OK",IF(T$76="Commentary Required","Commentary Required",IF(ABS(INDIRECT("B.G.TR.2."&amp;T$75&amp;"!U97")-SUM(T31,T35))&lt;=T$81,"OK","Commentary Required")))</f>
        <v>OK</v>
      </c>
      <c r="U80" s="151" t="str" cm="1">
        <f t="array" aca="1" ref="U80" ca="1">IF(U$76="N/A","OK",IF(U$76="Commentary Required","Commentary Required",IF(ABS(INDIRECT("B.G.TR.2."&amp;U$75&amp;"!U97")-SUM(U31:V31,U35:V35))&lt;=U$81,"OK","Commentary Required")))</f>
        <v>OK</v>
      </c>
      <c r="V80" s="153"/>
      <c r="W80" s="151" t="str" cm="1">
        <f t="array" aca="1" ref="W80" ca="1">IF(W$76="N/A","OK",IF(W$76="Commentary Required","Commentary Required",IF(ABS(INDIRECT("B.G.TR.2."&amp;W$75&amp;"!U97")-SUM(W31:Y31,W35:Y35))&lt;=W$81,"OK","Commentary Required")))</f>
        <v>OK</v>
      </c>
      <c r="X80" s="153"/>
      <c r="Y80" s="153"/>
      <c r="Z80" s="151" t="str" cm="1">
        <f t="array" aca="1" ref="Z80" ca="1">IF(Z$76="N/A","OK",IF(Z$76="Commentary Required","Commentary Required",IF(ABS(INDIRECT("B.G.TR.2."&amp;Z$75&amp;"!U97")-SUM(Z31,Z35))&lt;=Z$81,"OK","Commentary Required")))</f>
        <v>OK</v>
      </c>
      <c r="AA80" s="151" t="str" cm="1">
        <f t="array" aca="1" ref="AA80" ca="1">IF(AA$76="N/A","OK",IF(AA$76="Commentary Required","Commentary Required",IF(ABS(INDIRECT("B.G.TR.2."&amp;AA$75&amp;"!U97")-SUM(AA31,AA35))&lt;=AA$81,"OK","Commentary Required")))</f>
        <v>OK</v>
      </c>
      <c r="AB80" s="151" t="str" cm="1">
        <f t="array" aca="1" ref="AB80" ca="1">IF(AB$76="N/A","OK",IF(AB$76="Commentary Required","Commentary Required",IF(ABS(INDIRECT("B.G.TR.2."&amp;AB$75&amp;"!U97")-SUM(AB31:AD31,AB35:AD35))&lt;=AB$81,"OK","Commentary Required")))</f>
        <v>OK</v>
      </c>
      <c r="AC80" s="152"/>
      <c r="AD80" s="152"/>
      <c r="AE80" s="152"/>
      <c r="AF80" s="151" t="str" cm="1">
        <f t="array" aca="1" ref="AF80" ca="1">IF(AF$76="N/A","OK",IF(AF$76="Commentary Required","Commentary Required",IF(ABS(INDIRECT("B.G.TR.2."&amp;AF$75&amp;"!U97")-SUM(AF31,AF35))&lt;=AF$81,"OK","Commentary Required")))</f>
        <v>OK</v>
      </c>
      <c r="AG80" s="151" t="str" cm="1">
        <f t="array" aca="1" ref="AG80" ca="1">IF(AG$76="N/A","OK",IF(AG$76="Commentary Required","Commentary Required",IF(ABS(INDIRECT("B.G.TR.2."&amp;AG$75&amp;"!U97")-SUM(AG31,AG35))&lt;=AG$81,"OK","Commentary Required")))</f>
        <v>OK</v>
      </c>
      <c r="AH80" s="151" t="str" cm="1">
        <f t="array" aca="1" ref="AH80" ca="1">IF(AH$76="N/A","OK",IF(AH$76="Commentary Required","Commentary Required",IF(ABS(INDIRECT("B.G.TR.2."&amp;AH$75&amp;"!U97")-SUM(AH31,AH35))&lt;=AH$81,"OK","Commentary Required")))</f>
        <v>OK</v>
      </c>
      <c r="AI80" s="151" t="str" cm="1">
        <f t="array" aca="1" ref="AI80" ca="1">IF(AI$76="N/A","OK",IF(AI$76="Commentary Required","Commentary Required",IF(ABS(INDIRECT("B.G.TR.2."&amp;AI$75&amp;"!U97")-SUM(AI31,AI35))&lt;=AI$81,"OK","Commentary Required")))</f>
        <v>OK</v>
      </c>
      <c r="AJ80" s="151" t="str" cm="1">
        <f t="array" aca="1" ref="AJ80" ca="1">IF(AJ$76="N/A","OK",IF(AJ$76="Commentary Required","Commentary Required",IF(ABS(INDIRECT("B.G.TR.2."&amp;AJ$75&amp;"!U97")-SUM(AJ31,AJ35))&lt;=AJ$81,"OK","Commentary Required")))</f>
        <v>OK</v>
      </c>
      <c r="AK80" s="151" t="str" cm="1">
        <f t="array" aca="1" ref="AK80" ca="1">IF(AK$76="N/A","OK",IF(AK$76="Commentary Required","Commentary Required",IF(ABS(INDIRECT("B.G.TR.2."&amp;AK$75&amp;"!U97")-SUM(AK31,AK35))&lt;=AK$81,"OK","Commentary Required")))</f>
        <v>OK</v>
      </c>
      <c r="AL80" s="151" t="str" cm="1">
        <f t="array" aca="1" ref="AL80" ca="1">IF(AL$76="N/A","OK",IF(AL$76="Commentary Required","Commentary Required",IF(ABS(INDIRECT("B.G.TR.2."&amp;AL$75&amp;"!U97")-SUM(AL31,AL35))&lt;=AL$81,"OK","Commentary Required")))</f>
        <v>OK</v>
      </c>
      <c r="AM80" s="151" t="str" cm="1">
        <f t="array" aca="1" ref="AM80" ca="1">IF(AM$76="N/A","OK",IF(AM$76="Commentary Required","Commentary Required",IF(ABS(INDIRECT("B.G.TR.2."&amp;AM$75&amp;"!U97")-SUM(AM31,AM35))&lt;=AM$81,"OK","Commentary Required")))</f>
        <v>OK</v>
      </c>
      <c r="AN80" s="151" t="str" cm="1">
        <f t="array" aca="1" ref="AN80" ca="1">IF(AN$76="N/A","OK",IF(AN$76="Commentary Required","Commentary Required",IF(ABS(INDIRECT("B.G.TR.2."&amp;AN$75&amp;"!U97")-SUM(AN31,AN35))&lt;=AN$81,"OK","Commentary Required")))</f>
        <v>OK</v>
      </c>
      <c r="AO80" s="151" t="str" cm="1">
        <f t="array" aca="1" ref="AO80" ca="1">IF(AO$76="N/A","OK",IF(AO$76="Commentary Required","Commentary Required",IF(ABS(INDIRECT("B.G.TR.2."&amp;AO$75&amp;"!U97")-SUM(AO31,AO35))&lt;=AO$81,"OK","Commentary Required")))</f>
        <v>OK</v>
      </c>
      <c r="AP80" s="151" t="str" cm="1">
        <f t="array" aca="1" ref="AP80" ca="1">IF(AP$76="N/A","OK",IF(AP$76="Commentary Required","Commentary Required",IF(ABS(INDIRECT("B.G.TR.2."&amp;AP$75&amp;"!U97")-SUM(AP31,AP35))&lt;=AP$81,"OK","Commentary Required")))</f>
        <v>OK</v>
      </c>
      <c r="AQ80" s="153"/>
      <c r="AR80" s="151" t="str" cm="1">
        <f t="array" aca="1" ref="AR80" ca="1">IF(AR$76="N/A","OK",IF(AR$76="Commentary Required","Commentary Required",IF(ABS(INDIRECT("B.G.TR.2."&amp;AR$75&amp;"!U97")-SUM(AR31,AR35))&lt;=AR$81,"OK","Commentary Required")))</f>
        <v>OK</v>
      </c>
      <c r="AS80" s="151" t="str" cm="1">
        <f t="array" aca="1" ref="AS80" ca="1">IF(AS$76="N/A","OK",IF(AS$76="Commentary Required","Commentary Required",IF(ABS(INDIRECT("B.G.TR.2."&amp;AS$75&amp;"!U97")-SUM(AS31,AS35))&lt;=AS$81,"OK","Commentary Required")))</f>
        <v>OK</v>
      </c>
      <c r="AT80" s="151" t="str" cm="1">
        <f t="array" aca="1" ref="AT80" ca="1">IF(AT$76="N/A","OK",IF(AT$76="Commentary Required","Commentary Required",IF(ABS(INDIRECT("B.G.TR.2."&amp;AT$75&amp;"!U97")-SUM(AT31:AV31,AT35:AV35))&lt;=AT$81,"OK","Commentary Required")))</f>
        <v>OK</v>
      </c>
      <c r="AU80" s="153"/>
      <c r="AV80" s="153"/>
      <c r="AW80" s="151" t="str" cm="1">
        <f t="array" aca="1" ref="AW80" ca="1">IF(AW$76="N/A","OK",IF(AW$76="Commentary Required","Commentary Required",IF(ABS(INDIRECT("B.G.TR.2."&amp;AW$75&amp;"!U97")-SUM(AW31,AW35))&lt;=AW$81,"OK","Commentary Required")))</f>
        <v>OK</v>
      </c>
      <c r="AX80" s="151" t="str" cm="1">
        <f t="array" aca="1" ref="AX80" ca="1">IF(AX$76="N/A","OK",IF(AX$76="Commentary Required","Commentary Required",IF(ABS(INDIRECT("B.G.TR.2."&amp;AX$75&amp;"!U97")-SUM(AX31,AX35))&lt;=AX$81,"OK","Commentary Required")))</f>
        <v>OK</v>
      </c>
      <c r="AY80" s="151" t="str" cm="1">
        <f t="array" aca="1" ref="AY80" ca="1">IF(AY$76="N/A","OK",IF(AY$76="Commentary Required","Commentary Required",IF(ABS(INDIRECT("B.G.TR.2."&amp;AY$75&amp;"!U97")-SUM(AY31,AY35))&lt;=AY$81,"OK","Commentary Required")))</f>
        <v>OK</v>
      </c>
      <c r="AZ80" s="151" t="str" cm="1">
        <f t="array" aca="1" ref="AZ80" ca="1">IF(AZ$76="N/A","OK",IF(AZ$76="Commentary Required","Commentary Required",IF(ABS(INDIRECT("B.G.TR.2."&amp;AZ$75&amp;"!U97")-SUM(AZ31,AZ35))&lt;=AZ$81,"OK","Commentary Required")))</f>
        <v>OK</v>
      </c>
      <c r="BA80" s="151" t="str" cm="1">
        <f t="array" aca="1" ref="BA80" ca="1">IF(BA$76="N/A","OK",IF(BA$76="Commentary Required","Commentary Required",IF(ABS(INDIRECT("B.G.TR.2."&amp;BA$75&amp;"!U97")-SUM(BA31,BA35))&lt;=BA$81,"OK","Commentary Required")))</f>
        <v>OK</v>
      </c>
      <c r="BB80" s="151" t="str" cm="1">
        <f t="array" aca="1" ref="BB80" ca="1">IF(BB$76="N/A","OK",IF(BB$76="Commentary Required","Commentary Required",IF(ABS(INDIRECT("B.G.TR.2."&amp;BB$75&amp;"!U97")-SUM(BB31,BB35))&lt;=BB$81,"OK","Commentary Required")))</f>
        <v>OK</v>
      </c>
      <c r="BC80" s="152"/>
      <c r="BD80" s="152"/>
      <c r="BE80" s="152"/>
      <c r="BF80" s="152"/>
      <c r="BG80" s="152"/>
      <c r="BH80" s="152"/>
      <c r="BI80" s="152"/>
      <c r="BJ80" s="152"/>
      <c r="BK80" s="152"/>
      <c r="BL80" s="152"/>
      <c r="BM80" s="152"/>
      <c r="BN80" s="152"/>
      <c r="BO80" s="152"/>
      <c r="BP80" s="152"/>
      <c r="BQ80" s="152"/>
      <c r="BR80" s="152"/>
      <c r="BS80" s="152"/>
      <c r="BT80" s="152"/>
      <c r="BU80" s="152"/>
      <c r="BV80" s="152"/>
      <c r="BW80" s="152"/>
      <c r="BX80" s="152"/>
      <c r="BY80" s="152"/>
      <c r="BZ80" s="152"/>
      <c r="CA80" s="152"/>
      <c r="CB80" s="154" t="str" cm="1">
        <f t="array" aca="1" ref="CB80" ca="1">IF(CB$76="N/A","OK",IF(CB$76="Commentary Required","Commentary Required",IF(ABS(INDIRECT("B.G.TR.2."&amp;CB$75&amp;"!U97")-SUM(CB31:CE31,CB35:CE35))&lt;=CB$81,"OK","Commentary Required")))</f>
        <v>OK</v>
      </c>
      <c r="CC80" s="152"/>
      <c r="CD80" s="152"/>
      <c r="CE80" s="152"/>
      <c r="CF80" s="154" t="str" cm="1">
        <f t="array" aca="1" ref="CF80" ca="1">IF(CF$76="N/A","OK",IF(CF$76="Commentary Required","Commentary Required",IF(ABS(INDIRECT("B.G.TR.2."&amp;CF$75&amp;"!U97")-SUM(CF31:CG31,CF35:CG35))&lt;=CF$81,"OK","Commentary Required")))</f>
        <v>OK</v>
      </c>
      <c r="CG80" s="152"/>
      <c r="CH80" s="154" t="str" cm="1">
        <f t="array" aca="1" ref="CH80" ca="1">IF(CH$76="N/A","OK",IF(CH$76="Commentary Required","Commentary Required",IF(ABS(INDIRECT("B.G.TR.2."&amp;CH$75&amp;"!U97")-SUM(CH31,CH35))&lt;=CH$81,"OK","Commentary Required")))</f>
        <v>OK</v>
      </c>
      <c r="CI80" s="154" t="str" cm="1">
        <f t="array" aca="1" ref="CI80" ca="1">IF(CI$76="N/A","OK",IF(CI$76="Commentary Required","Commentary Required",IF(ABS(INDIRECT("B.G.TR.2."&amp;CI$75&amp;"!U97")-SUM(CI31:CL31,CI35:CL35))&lt;=CI$81,"OK","Commentary Required")))</f>
        <v>OK</v>
      </c>
      <c r="CJ80" s="152"/>
      <c r="CK80" s="152"/>
      <c r="CL80" s="152"/>
      <c r="CM80" s="154" t="str" cm="1">
        <f t="array" aca="1" ref="CM80" ca="1">IF(CM$76="N/A","OK",IF(CM$76="Commentary Required","Commentary Required",IF(ABS(INDIRECT("B.G.TR.2."&amp;CM$75&amp;"!U97")-SUM(CM31,CM35))&lt;=CM$81,"OK","Commentary Required")))</f>
        <v>OK</v>
      </c>
      <c r="CN80" s="154" t="str" cm="1">
        <f t="array" aca="1" ref="CN80" ca="1">IF(CN$76="N/A","OK",IF(CN$76="Commentary Required","Commentary Required",IF(ABS(INDIRECT("B.G.TR.2."&amp;CN$75&amp;"!U97")-SUM(CN31:CP31,CN35:CP35))&lt;=CN$81,"OK","Commentary Required")))</f>
        <v>OK</v>
      </c>
      <c r="CO80" s="152"/>
      <c r="CP80" s="152"/>
      <c r="CQ80" s="154" t="str" cm="1">
        <f t="array" aca="1" ref="CQ80" ca="1">IF(CQ$76="N/A","OK",IF(CQ$76="Commentary Required","Commentary Required",IF(ABS(INDIRECT("B.G.TR.2."&amp;CQ$75&amp;"!U97")-SUM(CQ31,CQ35))&lt;=CQ$81,"OK","Commentary Required")))</f>
        <v>OK</v>
      </c>
      <c r="CR80" s="154" t="str" cm="1">
        <f t="array" aca="1" ref="CR80" ca="1">IF(CR$76="N/A","OK",IF(CR$76="Commentary Required","Commentary Required",IF(ABS(INDIRECT("B.G.TR.2."&amp;CR$75&amp;"!U97")-SUM(CR31,CR35))&lt;=CR$81,"OK","Commentary Required")))</f>
        <v>OK</v>
      </c>
      <c r="CS80" s="154" t="str" cm="1">
        <f t="array" aca="1" ref="CS80" ca="1">IF(CS$76="N/A","OK",IF(CS$76="Commentary Required","Commentary Required",IF(ABS(INDIRECT("B.G.TR.2."&amp;CS$75&amp;"!U97")-SUM(CS31:CT31,CS35:CT35))&lt;=CS$81,"OK","Commentary Required")))</f>
        <v>OK</v>
      </c>
      <c r="CT80" s="152"/>
      <c r="CU80" s="154" t="str" cm="1">
        <f t="array" aca="1" ref="CU80" ca="1">IF(CU$76="N/A","OK",IF(CU$76="Commentary Required","Commentary Required",IF(ABS(INDIRECT("B.G.TR.2."&amp;CU$75&amp;"!U97")-SUM(CU31:CW31,CU35:CW35))&lt;=CU$81,"OK","Commentary Required")))</f>
        <v>OK</v>
      </c>
      <c r="CV80" s="152"/>
      <c r="CW80" s="152"/>
      <c r="CX80" s="154" t="str" cm="1">
        <f t="array" aca="1" ref="CX80" ca="1">IF(CX$76="N/A","OK",IF(CX$76="Commentary Required","Commentary Required",IF(ABS(INDIRECT("B.G.TR.2."&amp;CX$75&amp;"!U97")-SUM(CX31,CX35))&lt;=CX$81,"OK","Commentary Required")))</f>
        <v>OK</v>
      </c>
      <c r="CY80" s="154" t="str" cm="1">
        <f t="array" aca="1" ref="CY80" ca="1">IF(CY$76="N/A","OK",IF(CY$76="Commentary Required","Commentary Required",IF(ABS(INDIRECT("B.G.TR.2."&amp;CY$75&amp;"!U97")-SUM(CY31,CY35))&lt;=CY$81,"OK","Commentary Required")))</f>
        <v>OK</v>
      </c>
      <c r="CZ80" s="154" t="str" cm="1">
        <f t="array" aca="1" ref="CZ80" ca="1">IF(CZ$76="N/A","OK",IF(CZ$76="Commentary Required","Commentary Required",IF(ABS(INDIRECT("B.G.TR.2."&amp;CZ$75&amp;"!U97")-SUM(CZ31:DB31,CZ35:DB35))&lt;=CZ$81,"OK","Commentary Required")))</f>
        <v>OK</v>
      </c>
      <c r="DA80" s="152"/>
      <c r="DB80" s="152"/>
      <c r="DC80" s="152"/>
      <c r="DD80" s="154" t="str" cm="1">
        <f t="array" aca="1" ref="DD80" ca="1">IF(DD$76="N/A","OK",IF(DD$76="Commentary Required","Commentary Required",IF(ABS(INDIRECT("B.G.TR.2."&amp;DD$75&amp;"!U97")-SUM(DD31,DD35))&lt;=DD$81,"OK","Commentary Required")))</f>
        <v>OK</v>
      </c>
      <c r="DE80" s="154" t="str" cm="1">
        <f t="array" aca="1" ref="DE80" ca="1">IF(DE$76="N/A","OK",IF(DE$76="Commentary Required","Commentary Required",IF(ABS(INDIRECT("B.G.TR.2."&amp;DE$75&amp;"!U97")-SUM(DE31,DE35))&lt;=DE$81,"OK","Commentary Required")))</f>
        <v>OK</v>
      </c>
      <c r="DF80" s="154" t="str" cm="1">
        <f t="array" aca="1" ref="DF80" ca="1">IF(DF$76="N/A","OK",IF(DF$76="Commentary Required","Commentary Required",IF(ABS(INDIRECT("B.G.TR.2."&amp;DF$75&amp;"!U97")-SUM(DF31,DF35))&lt;=DF$81,"OK","Commentary Required")))</f>
        <v>OK</v>
      </c>
      <c r="DG80" s="154" t="str" cm="1">
        <f t="array" aca="1" ref="DG80" ca="1">IF(DG$76="N/A","OK",IF(DG$76="Commentary Required","Commentary Required",IF(ABS(INDIRECT("B.G.TR.2."&amp;DG$75&amp;"!U97")-SUM(DG31,DG35))&lt;=DG$81,"OK","Commentary Required")))</f>
        <v>OK</v>
      </c>
      <c r="DH80" s="154" t="str" cm="1">
        <f t="array" aca="1" ref="DH80" ca="1">IF(DH$76="N/A","OK",IF(DH$76="Commentary Required","Commentary Required",IF(ABS(INDIRECT("B.G.TR.2."&amp;DH$75&amp;"!U97")-SUM(DH31,DH35))&lt;=DH$81,"OK","Commentary Required")))</f>
        <v>OK</v>
      </c>
      <c r="DI80" s="154" t="str" cm="1">
        <f t="array" aca="1" ref="DI80" ca="1">IF(DI$76="N/A","OK",IF(DI$76="Commentary Required","Commentary Required",IF(ABS(INDIRECT("B.G.TR.2."&amp;DI$75&amp;"!U97")-SUM(DI31,DI35))&lt;=DI$81,"OK","Commentary Required")))</f>
        <v>OK</v>
      </c>
      <c r="DJ80" s="154" t="str" cm="1">
        <f t="array" aca="1" ref="DJ80" ca="1">IF(DJ$76="N/A","OK",IF(DJ$76="Commentary Required","Commentary Required",IF(ABS(INDIRECT("B.G.TR.2."&amp;DJ$75&amp;"!U97")-SUM(DJ31,DJ35))&lt;=DJ$81,"OK","Commentary Required")))</f>
        <v>OK</v>
      </c>
      <c r="DK80" s="154" t="str" cm="1">
        <f t="array" aca="1" ref="DK80" ca="1">IF(DK$76="N/A","OK",IF(DK$76="Commentary Required","Commentary Required",IF(ABS(INDIRECT("B.G.TR.2."&amp;DK$75&amp;"!U97")-SUM(DK31,DK35))&lt;=DK$81,"OK","Commentary Required")))</f>
        <v>OK</v>
      </c>
      <c r="DL80" s="154" t="str" cm="1">
        <f t="array" aca="1" ref="DL80" ca="1">IF(DL$76="N/A","OK",IF(DL$76="Commentary Required","Commentary Required",IF(ABS(INDIRECT("B.G.TR.2."&amp;DL$75&amp;"!U97")-SUM(DL31,DL35))&lt;=DL$81,"OK","Commentary Required")))</f>
        <v>OK</v>
      </c>
      <c r="DM80" s="154" t="str" cm="1">
        <f t="array" aca="1" ref="DM80" ca="1">IF(DM$76="N/A","OK",IF(DM$76="Commentary Required","Commentary Required",IF(ABS(INDIRECT("B.G.TR.2."&amp;DM$75&amp;"!U97")-SUM(DM31,DM35))&lt;=DM$81,"OK","Commentary Required")))</f>
        <v>OK</v>
      </c>
      <c r="DN80" s="154" t="str" cm="1">
        <f t="array" aca="1" ref="DN80" ca="1">IF(DN$76="N/A","OK",IF(DN$76="Commentary Required","Commentary Required",IF(ABS(INDIRECT("B.G.TR.2."&amp;DN$75&amp;"!U97")-SUM(DN31,DN35))&lt;=DN$81,"OK","Commentary Required")))</f>
        <v>OK</v>
      </c>
      <c r="DO80" s="152"/>
      <c r="DP80" s="154" t="str" cm="1">
        <f t="array" aca="1" ref="DP80" ca="1">IF(DP$76="N/A","OK",IF(DP$76="Commentary Required","Commentary Required",IF(ABS(INDIRECT("B.G.TR.2."&amp;DP$75&amp;"!U97")-SUM(DP31,DP35))&lt;=DP$81,"OK","Commentary Required")))</f>
        <v>OK</v>
      </c>
      <c r="DQ80" s="154" t="str" cm="1">
        <f t="array" aca="1" ref="DQ80" ca="1">IF(DQ$76="N/A","OK",IF(DQ$76="Commentary Required","Commentary Required",IF(ABS(INDIRECT("B.G.TR.2."&amp;DQ$75&amp;"!U97")-SUM(DQ31,DQ35))&lt;=DQ$81,"OK","Commentary Required")))</f>
        <v>OK</v>
      </c>
      <c r="DR80" s="154" t="str" cm="1">
        <f t="array" aca="1" ref="DR80" ca="1">IF(DR$76="N/A","OK",IF(DR$76="Commentary Required","Commentary Required",IF(ABS(INDIRECT("B.G.TR.2."&amp;DR$75&amp;"!U97")-SUM(DR31:DT31,DR35:DT35))&lt;=DR$81,"OK","Commentary Required")))</f>
        <v>OK</v>
      </c>
      <c r="DS80" s="152"/>
      <c r="DT80" s="152"/>
      <c r="DU80" s="154" t="str" cm="1">
        <f t="array" aca="1" ref="DU80" ca="1">IF(DU$76="N/A","OK",IF(DU$76="Commentary Required","Commentary Required",IF(ABS(INDIRECT("B.G.TR.2."&amp;DU$75&amp;"!U97")-SUM(DU31,DU35))&lt;=DU$81,"OK","Commentary Required")))</f>
        <v>OK</v>
      </c>
      <c r="DV80" s="154" t="str" cm="1">
        <f t="array" aca="1" ref="DV80" ca="1">IF(DV$76="N/A","OK",IF(DV$76="Commentary Required","Commentary Required",IF(ABS(INDIRECT("B.G.TR.2."&amp;DV$75&amp;"!U97")-SUM(DV31,DV35))&lt;=DV$81,"OK","Commentary Required")))</f>
        <v>OK</v>
      </c>
      <c r="DW80" s="154" t="str" cm="1">
        <f t="array" aca="1" ref="DW80" ca="1">IF(DW$76="N/A","OK",IF(DW$76="Commentary Required","Commentary Required",IF(ABS(INDIRECT("B.G.TR.2."&amp;DW$75&amp;"!U97")-SUM(DW31,DW35))&lt;=DW$81,"OK","Commentary Required")))</f>
        <v>OK</v>
      </c>
      <c r="DX80" s="154" t="str" cm="1">
        <f t="array" aca="1" ref="DX80" ca="1">IF(DX$76="N/A","OK",IF(DX$76="Commentary Required","Commentary Required",IF(ABS(INDIRECT("B.G.TR.2."&amp;DX$75&amp;"!U97")-SUM(DX31,DX35))&lt;=DX$81,"OK","Commentary Required")))</f>
        <v>OK</v>
      </c>
      <c r="DY80" s="154" t="str" cm="1">
        <f t="array" aca="1" ref="DY80" ca="1">IF(DY$76="N/A","OK",IF(DY$76="Commentary Required","Commentary Required",IF(ABS(INDIRECT("B.G.TR.2."&amp;DY$75&amp;"!U97")-SUM(DY31,DY35))&lt;=DY$81,"OK","Commentary Required")))</f>
        <v>OK</v>
      </c>
      <c r="DZ80" s="154" t="str" cm="1">
        <f t="array" aca="1" ref="DZ80" ca="1">IF(DZ$76="N/A","OK",IF(DZ$76="Commentary Required","Commentary Required",IF(ABS(INDIRECT("B.G.TR.2."&amp;DZ$75&amp;"!U97")-SUM(DZ31,DZ35))&lt;=DZ$81,"OK","Commentary Required")))</f>
        <v>OK</v>
      </c>
      <c r="EA80" s="152"/>
      <c r="EB80" s="152"/>
      <c r="EC80" s="152"/>
      <c r="ED80" s="152"/>
      <c r="EE80" s="152"/>
      <c r="EF80" s="152"/>
      <c r="EG80" s="152"/>
      <c r="EH80" s="152"/>
      <c r="EI80" s="152"/>
      <c r="EJ80" s="152"/>
      <c r="EK80" s="152"/>
      <c r="EL80" s="152"/>
      <c r="EM80" s="152"/>
      <c r="EN80" s="152"/>
      <c r="EO80" s="152"/>
      <c r="EP80" s="152"/>
      <c r="EQ80" s="152"/>
      <c r="ER80" s="152"/>
      <c r="ES80" s="152"/>
      <c r="ET80" s="152"/>
      <c r="EU80" s="152"/>
      <c r="EV80" s="152"/>
      <c r="EW80" s="152"/>
      <c r="EX80" s="152"/>
      <c r="EY80" s="152"/>
      <c r="EZ80" s="152"/>
    </row>
    <row r="81" spans="2:156" ht="14.85" customHeight="1">
      <c r="B81" s="438" t="s">
        <v>606</v>
      </c>
      <c r="C81" s="155"/>
      <c r="D81" s="56">
        <v>1</v>
      </c>
      <c r="E81" s="149"/>
      <c r="F81" s="149"/>
      <c r="G81" s="149"/>
      <c r="H81" s="56">
        <v>1</v>
      </c>
      <c r="I81" s="150"/>
      <c r="J81" s="56">
        <v>1</v>
      </c>
      <c r="K81" s="56">
        <v>1</v>
      </c>
      <c r="L81" s="149"/>
      <c r="M81" s="149"/>
      <c r="N81" s="149"/>
      <c r="O81" s="56">
        <v>1</v>
      </c>
      <c r="P81" s="56">
        <v>1</v>
      </c>
      <c r="Q81" s="150"/>
      <c r="R81" s="150"/>
      <c r="S81" s="56">
        <v>1</v>
      </c>
      <c r="T81" s="56">
        <v>1</v>
      </c>
      <c r="U81" s="56">
        <v>1</v>
      </c>
      <c r="V81" s="150"/>
      <c r="W81" s="56">
        <v>1</v>
      </c>
      <c r="X81" s="150"/>
      <c r="Y81" s="150"/>
      <c r="Z81" s="56">
        <v>1</v>
      </c>
      <c r="AA81" s="56">
        <v>1</v>
      </c>
      <c r="AB81" s="56">
        <v>1</v>
      </c>
      <c r="AC81" s="149"/>
      <c r="AD81" s="149"/>
      <c r="AE81" s="149"/>
      <c r="AF81" s="56">
        <v>1</v>
      </c>
      <c r="AG81" s="56">
        <v>1</v>
      </c>
      <c r="AH81" s="56">
        <v>1</v>
      </c>
      <c r="AI81" s="56">
        <v>1</v>
      </c>
      <c r="AJ81" s="56">
        <v>1</v>
      </c>
      <c r="AK81" s="56">
        <v>1</v>
      </c>
      <c r="AL81" s="56">
        <v>1</v>
      </c>
      <c r="AM81" s="56">
        <v>1</v>
      </c>
      <c r="AN81" s="56">
        <v>1</v>
      </c>
      <c r="AO81" s="56">
        <v>1</v>
      </c>
      <c r="AP81" s="56">
        <v>1</v>
      </c>
      <c r="AQ81" s="150"/>
      <c r="AR81" s="56">
        <v>1</v>
      </c>
      <c r="AS81" s="56">
        <v>1</v>
      </c>
      <c r="AT81" s="56">
        <v>1</v>
      </c>
      <c r="AU81" s="150"/>
      <c r="AV81" s="150"/>
      <c r="AW81" s="56">
        <v>1</v>
      </c>
      <c r="AX81" s="56">
        <v>1</v>
      </c>
      <c r="AY81" s="56">
        <v>1</v>
      </c>
      <c r="AZ81" s="56">
        <v>1</v>
      </c>
      <c r="BA81" s="56">
        <v>1</v>
      </c>
      <c r="BB81" s="56">
        <v>1</v>
      </c>
      <c r="BC81" s="149"/>
      <c r="BD81" s="149"/>
      <c r="BE81" s="149"/>
      <c r="BF81" s="149"/>
      <c r="BG81" s="149"/>
      <c r="BH81" s="149"/>
      <c r="BI81" s="149"/>
      <c r="BJ81" s="149"/>
      <c r="BK81" s="149"/>
      <c r="BL81" s="149"/>
      <c r="BM81" s="149"/>
      <c r="BN81" s="149"/>
      <c r="BO81" s="149"/>
      <c r="BP81" s="149"/>
      <c r="BQ81" s="149"/>
      <c r="BR81" s="149"/>
      <c r="BS81" s="149"/>
      <c r="BT81" s="149"/>
      <c r="BU81" s="149"/>
      <c r="BV81" s="149"/>
      <c r="BW81" s="149"/>
      <c r="BX81" s="149"/>
      <c r="BY81" s="149"/>
      <c r="BZ81" s="149"/>
      <c r="CA81" s="149"/>
      <c r="CB81" s="156">
        <v>1</v>
      </c>
      <c r="CC81" s="149"/>
      <c r="CD81" s="149"/>
      <c r="CE81" s="149"/>
      <c r="CF81" s="156">
        <v>1</v>
      </c>
      <c r="CG81" s="149"/>
      <c r="CH81" s="156">
        <v>1</v>
      </c>
      <c r="CI81" s="156">
        <v>1</v>
      </c>
      <c r="CJ81" s="149"/>
      <c r="CK81" s="149"/>
      <c r="CL81" s="149"/>
      <c r="CM81" s="156">
        <v>1</v>
      </c>
      <c r="CN81" s="156">
        <v>1</v>
      </c>
      <c r="CO81" s="149"/>
      <c r="CP81" s="149"/>
      <c r="CQ81" s="156">
        <v>1</v>
      </c>
      <c r="CR81" s="156">
        <v>1</v>
      </c>
      <c r="CS81" s="156">
        <v>1</v>
      </c>
      <c r="CT81" s="149"/>
      <c r="CU81" s="156">
        <v>1</v>
      </c>
      <c r="CV81" s="149"/>
      <c r="CW81" s="149"/>
      <c r="CX81" s="156">
        <v>1</v>
      </c>
      <c r="CY81" s="156">
        <v>1</v>
      </c>
      <c r="CZ81" s="156">
        <v>1</v>
      </c>
      <c r="DA81" s="149"/>
      <c r="DB81" s="149"/>
      <c r="DC81" s="149"/>
      <c r="DD81" s="156">
        <v>1</v>
      </c>
      <c r="DE81" s="156">
        <v>1</v>
      </c>
      <c r="DF81" s="156">
        <v>1</v>
      </c>
      <c r="DG81" s="156">
        <v>1</v>
      </c>
      <c r="DH81" s="156">
        <v>1</v>
      </c>
      <c r="DI81" s="156">
        <v>1</v>
      </c>
      <c r="DJ81" s="156">
        <v>1</v>
      </c>
      <c r="DK81" s="156">
        <v>1</v>
      </c>
      <c r="DL81" s="156">
        <v>1</v>
      </c>
      <c r="DM81" s="156">
        <v>1</v>
      </c>
      <c r="DN81" s="156">
        <v>1</v>
      </c>
      <c r="DO81" s="149"/>
      <c r="DP81" s="156">
        <v>1</v>
      </c>
      <c r="DQ81" s="156">
        <v>1</v>
      </c>
      <c r="DR81" s="156">
        <v>1</v>
      </c>
      <c r="DS81" s="149"/>
      <c r="DT81" s="149"/>
      <c r="DU81" s="156">
        <v>1</v>
      </c>
      <c r="DV81" s="156">
        <v>1</v>
      </c>
      <c r="DW81" s="156">
        <v>1</v>
      </c>
      <c r="DX81" s="156">
        <v>1</v>
      </c>
      <c r="DY81" s="156">
        <v>1</v>
      </c>
      <c r="DZ81" s="156">
        <v>1</v>
      </c>
      <c r="EA81" s="149"/>
      <c r="EB81" s="149"/>
      <c r="EC81" s="149"/>
      <c r="ED81" s="149"/>
      <c r="EE81" s="149"/>
      <c r="EF81" s="149"/>
      <c r="EG81" s="149"/>
      <c r="EH81" s="149"/>
      <c r="EI81" s="149"/>
      <c r="EJ81" s="149"/>
      <c r="EK81" s="149"/>
      <c r="EL81" s="149"/>
      <c r="EM81" s="149"/>
      <c r="EN81" s="149"/>
      <c r="EO81" s="149"/>
      <c r="EP81" s="149"/>
      <c r="EQ81" s="149"/>
      <c r="ER81" s="149"/>
      <c r="ES81" s="149"/>
      <c r="ET81" s="149"/>
      <c r="EU81" s="149"/>
      <c r="EV81" s="149"/>
      <c r="EW81" s="149"/>
      <c r="EX81" s="149"/>
      <c r="EY81" s="149"/>
      <c r="EZ81" s="149"/>
    </row>
    <row r="82" spans="2:156" ht="14.85" customHeight="1">
      <c r="B82" s="438" t="s">
        <v>95</v>
      </c>
      <c r="C82" s="157"/>
      <c r="D82" s="452"/>
      <c r="E82" s="158"/>
      <c r="F82" s="158"/>
      <c r="G82" s="158"/>
      <c r="H82" s="452"/>
      <c r="I82" s="159"/>
      <c r="J82" s="452"/>
      <c r="K82" s="452"/>
      <c r="L82" s="158"/>
      <c r="M82" s="158"/>
      <c r="N82" s="158"/>
      <c r="O82" s="452"/>
      <c r="P82" s="452"/>
      <c r="Q82" s="159"/>
      <c r="R82" s="159"/>
      <c r="S82" s="452"/>
      <c r="T82" s="452"/>
      <c r="U82" s="452"/>
      <c r="V82" s="159"/>
      <c r="W82" s="452"/>
      <c r="X82" s="159"/>
      <c r="Y82" s="159"/>
      <c r="Z82" s="452"/>
      <c r="AA82" s="452"/>
      <c r="AB82" s="452"/>
      <c r="AC82" s="158"/>
      <c r="AD82" s="158"/>
      <c r="AE82" s="158"/>
      <c r="AF82" s="452"/>
      <c r="AG82" s="452"/>
      <c r="AH82" s="452"/>
      <c r="AI82" s="452"/>
      <c r="AJ82" s="452"/>
      <c r="AK82" s="452"/>
      <c r="AL82" s="452"/>
      <c r="AM82" s="452"/>
      <c r="AN82" s="452"/>
      <c r="AO82" s="452"/>
      <c r="AP82" s="452"/>
      <c r="AQ82" s="159"/>
      <c r="AR82" s="452"/>
      <c r="AS82" s="452"/>
      <c r="AT82" s="452"/>
      <c r="AU82" s="159"/>
      <c r="AV82" s="159"/>
      <c r="AW82" s="452"/>
      <c r="AX82" s="452"/>
      <c r="AY82" s="452"/>
      <c r="AZ82" s="452"/>
      <c r="BA82" s="452"/>
      <c r="BB82" s="452"/>
      <c r="BC82" s="158"/>
      <c r="BD82" s="158"/>
      <c r="BE82" s="158"/>
      <c r="BF82" s="158"/>
      <c r="BG82" s="158"/>
      <c r="BH82" s="158"/>
      <c r="BI82" s="158"/>
      <c r="BJ82" s="158"/>
      <c r="BK82" s="158"/>
      <c r="BL82" s="158"/>
      <c r="BM82" s="158"/>
      <c r="BN82" s="158"/>
      <c r="BO82" s="158"/>
      <c r="BP82" s="158"/>
      <c r="BQ82" s="158"/>
      <c r="BR82" s="158"/>
      <c r="BS82" s="158"/>
      <c r="BT82" s="158"/>
      <c r="BU82" s="158"/>
      <c r="BV82" s="158"/>
      <c r="BW82" s="158"/>
      <c r="BX82" s="158"/>
      <c r="BY82" s="158"/>
      <c r="BZ82" s="158"/>
      <c r="CA82" s="158"/>
      <c r="CB82" s="453"/>
      <c r="CC82" s="158"/>
      <c r="CD82" s="158"/>
      <c r="CE82" s="158"/>
      <c r="CF82" s="453"/>
      <c r="CG82" s="158"/>
      <c r="CH82" s="453"/>
      <c r="CI82" s="453"/>
      <c r="CJ82" s="158"/>
      <c r="CK82" s="158"/>
      <c r="CL82" s="158"/>
      <c r="CM82" s="453"/>
      <c r="CN82" s="453"/>
      <c r="CO82" s="158"/>
      <c r="CP82" s="158"/>
      <c r="CQ82" s="453"/>
      <c r="CR82" s="453"/>
      <c r="CS82" s="453"/>
      <c r="CT82" s="158"/>
      <c r="CU82" s="453"/>
      <c r="CV82" s="158"/>
      <c r="CW82" s="158"/>
      <c r="CX82" s="453"/>
      <c r="CY82" s="453"/>
      <c r="CZ82" s="453"/>
      <c r="DA82" s="158"/>
      <c r="DB82" s="158"/>
      <c r="DC82" s="158"/>
      <c r="DD82" s="453"/>
      <c r="DE82" s="453"/>
      <c r="DF82" s="453"/>
      <c r="DG82" s="453"/>
      <c r="DH82" s="453"/>
      <c r="DI82" s="453"/>
      <c r="DJ82" s="453"/>
      <c r="DK82" s="453"/>
      <c r="DL82" s="453"/>
      <c r="DM82" s="453"/>
      <c r="DN82" s="453"/>
      <c r="DO82" s="158"/>
      <c r="DP82" s="453"/>
      <c r="DQ82" s="453"/>
      <c r="DR82" s="453"/>
      <c r="DS82" s="158"/>
      <c r="DT82" s="158"/>
      <c r="DU82" s="453"/>
      <c r="DV82" s="453"/>
      <c r="DW82" s="453"/>
      <c r="DX82" s="453"/>
      <c r="DY82" s="453"/>
      <c r="DZ82" s="453"/>
      <c r="EA82" s="158"/>
      <c r="EB82" s="158"/>
      <c r="EC82" s="158"/>
      <c r="ED82" s="158"/>
      <c r="EE82" s="158"/>
      <c r="EF82" s="158"/>
      <c r="EG82" s="158"/>
      <c r="EH82" s="158"/>
      <c r="EI82" s="158"/>
      <c r="EJ82" s="158"/>
      <c r="EK82" s="158"/>
      <c r="EL82" s="158"/>
      <c r="EM82" s="158"/>
      <c r="EN82" s="158"/>
      <c r="EO82" s="158"/>
      <c r="EP82" s="158"/>
      <c r="EQ82" s="158"/>
      <c r="ER82" s="158"/>
      <c r="ES82" s="158"/>
      <c r="ET82" s="158"/>
      <c r="EU82" s="158"/>
      <c r="EV82" s="158"/>
      <c r="EW82" s="158"/>
      <c r="EX82" s="158"/>
      <c r="EY82" s="158"/>
      <c r="EZ82" s="158"/>
    </row>
    <row r="83" spans="2:156" ht="14.85" customHeight="1">
      <c r="B83" s="62"/>
      <c r="D83" s="62"/>
    </row>
    <row r="84" spans="2:156" ht="14.85" customHeight="1">
      <c r="B84" s="62" t="s">
        <v>1136</v>
      </c>
      <c r="C84" s="62"/>
      <c r="D84" s="62"/>
    </row>
    <row r="85" spans="2:156" ht="14.85" customHeight="1">
      <c r="B85" s="438" t="s">
        <v>1012</v>
      </c>
      <c r="C85" s="439"/>
      <c r="D85" s="56" t="str">
        <f>IF(COUNTIFS(D18:EZ18,"&gt;0")&gt;0,"Commentary Required","OK")</f>
        <v>OK</v>
      </c>
    </row>
    <row r="86" spans="2:156" ht="14.85" customHeight="1">
      <c r="B86" s="438" t="s">
        <v>1014</v>
      </c>
      <c r="C86" s="439"/>
      <c r="D86" s="56" t="str">
        <f>IF(COUNTIFS(D20:EZ20,"&gt;0")&gt;0,"Commentary Required","OK")</f>
        <v>OK</v>
      </c>
    </row>
    <row r="87" spans="2:156" ht="14.85" customHeight="1">
      <c r="B87" s="438" t="s">
        <v>1020</v>
      </c>
      <c r="C87" s="439"/>
      <c r="D87" s="56" t="str">
        <f>IF(COUNTIFS(D32:EZ32,"&gt;0")&gt;0,"Commentary Required","OK")</f>
        <v>OK</v>
      </c>
    </row>
    <row r="88" spans="2:156" ht="14.85" customHeight="1">
      <c r="B88" s="438" t="s">
        <v>1021</v>
      </c>
      <c r="C88" s="439"/>
      <c r="D88" s="56" t="str">
        <f>IF(COUNTIFS(D33:EZ33,"&gt;0")&gt;0,"Commentary Required","OK")</f>
        <v>OK</v>
      </c>
    </row>
    <row r="89" spans="2:156" ht="14.85" customHeight="1">
      <c r="B89" s="438" t="s">
        <v>1023</v>
      </c>
      <c r="C89" s="439"/>
      <c r="D89" s="56" t="str">
        <f>IF(COUNTIFS(D35:EZ35,"&gt;0")&gt;0,"Commentary Required","OK")</f>
        <v>OK</v>
      </c>
    </row>
    <row r="90" spans="2:156" ht="14.85" customHeight="1">
      <c r="B90" s="26" t="s">
        <v>1028</v>
      </c>
      <c r="C90" s="439"/>
      <c r="D90" s="56" t="str">
        <f>IF(COUNTIFS(D40:EZ40,"&gt;0")&gt;0,"Commentary Required","OK")</f>
        <v>OK</v>
      </c>
    </row>
    <row r="91" spans="2:156" ht="14.85" customHeight="1">
      <c r="B91" s="438" t="s">
        <v>95</v>
      </c>
      <c r="C91" s="439"/>
      <c r="D91" s="452"/>
    </row>
    <row r="92" spans="2:156" ht="14.85" customHeight="1">
      <c r="B92" s="62"/>
      <c r="D92" s="62"/>
    </row>
    <row r="93" spans="2:156" ht="14.85" customHeight="1">
      <c r="B93" s="454" t="s">
        <v>1137</v>
      </c>
      <c r="C93" s="439"/>
      <c r="D93" s="56" t="str">
        <f>IF(COUNTIFS(D22:AE22,"",D17:AE17,"&gt;0")+COUNTIFS(D22:AE22,0,D17:AE17,"&gt;0")+COUNTIFS(CB22:DC22,"",CB17:DC17,"&gt;0")+COUNTIFS(CB22:DC22,0,CB17:DC17,"&gt;0")&gt;=D94,"Commentary Required","OK")</f>
        <v>OK</v>
      </c>
    </row>
    <row r="94" spans="2:156" ht="14.85" customHeight="1">
      <c r="B94" s="438" t="s">
        <v>606</v>
      </c>
      <c r="C94" s="155"/>
      <c r="D94" s="56">
        <v>1</v>
      </c>
    </row>
    <row r="95" spans="2:156" ht="14.85" customHeight="1">
      <c r="B95" s="438" t="s">
        <v>95</v>
      </c>
      <c r="C95" s="439"/>
      <c r="D95" s="452"/>
    </row>
    <row r="96" spans="2:156" ht="14.85" customHeight="1">
      <c r="C96" s="46"/>
    </row>
    <row r="97" spans="2:4" ht="14.85" customHeight="1">
      <c r="B97" s="455" t="s">
        <v>1138</v>
      </c>
      <c r="C97" s="156" t="str">
        <f>IF(AND('B.G.R.1 GI Results (Total)'!$C$6 = "Reinsurer",COUNTIFS($EZ$16:$EZ$72,0)&lt;&gt;33),"Error","OK")</f>
        <v>OK</v>
      </c>
    </row>
    <row r="98" spans="2:4" ht="13.35" customHeight="1">
      <c r="C98" s="46"/>
    </row>
    <row r="99" spans="2:4" ht="13.35" customHeight="1">
      <c r="C99" s="46"/>
    </row>
    <row r="100" spans="2:4" ht="13.35" customHeight="1">
      <c r="C100" s="46"/>
    </row>
    <row r="101" spans="2:4" ht="13.35" customHeight="1">
      <c r="C101" s="46"/>
    </row>
    <row r="102" spans="2:4" ht="13.35" customHeight="1">
      <c r="C102" s="46"/>
    </row>
    <row r="103" spans="2:4" ht="13.35" customHeight="1">
      <c r="C103" s="46"/>
    </row>
    <row r="105" spans="2:4" ht="13.35" customHeight="1">
      <c r="C105" s="46"/>
      <c r="D105" s="93"/>
    </row>
    <row r="106" spans="2:4" ht="13.35" customHeight="1">
      <c r="C106" s="46"/>
      <c r="D106" s="93"/>
    </row>
    <row r="107" spans="2:4" ht="13.35" customHeight="1">
      <c r="C107" s="46"/>
      <c r="D107" s="93"/>
    </row>
    <row r="108" spans="2:4" ht="13.35" customHeight="1">
      <c r="C108" s="46"/>
      <c r="D108" s="93"/>
    </row>
    <row r="109" spans="2:4" ht="13.35" customHeight="1">
      <c r="C109" s="46"/>
      <c r="D109" s="93"/>
    </row>
    <row r="110" spans="2:4" ht="13.35" customHeight="1">
      <c r="C110" s="46"/>
      <c r="D110" s="93"/>
    </row>
    <row r="111" spans="2:4" ht="13.35" customHeight="1">
      <c r="C111" s="46"/>
      <c r="D111" s="93"/>
    </row>
    <row r="112" spans="2:4" ht="13.35" customHeight="1">
      <c r="C112" s="46"/>
      <c r="D112" s="93"/>
    </row>
    <row r="113" spans="3:4" ht="13.35" customHeight="1">
      <c r="C113" s="46"/>
      <c r="D113" s="93"/>
    </row>
    <row r="114" spans="3:4" ht="13.35" customHeight="1">
      <c r="C114" s="46"/>
      <c r="D114" s="93"/>
    </row>
    <row r="115" spans="3:4" ht="13.35" customHeight="1">
      <c r="C115" s="46"/>
      <c r="D115" s="93"/>
    </row>
    <row r="116" spans="3:4" ht="13.35" customHeight="1">
      <c r="C116" s="46"/>
      <c r="D116" s="93"/>
    </row>
    <row r="117" spans="3:4" ht="13.35" customHeight="1">
      <c r="C117" s="46"/>
      <c r="D117" s="93"/>
    </row>
    <row r="118" spans="3:4" ht="13.35" customHeight="1">
      <c r="C118" s="46"/>
      <c r="D118" s="93"/>
    </row>
    <row r="119" spans="3:4" ht="13.35" customHeight="1">
      <c r="C119" s="46"/>
      <c r="D119" s="93"/>
    </row>
    <row r="120" spans="3:4" ht="13.35" customHeight="1">
      <c r="C120" s="46"/>
      <c r="D120" s="93"/>
    </row>
    <row r="121" spans="3:4" ht="13.35" customHeight="1">
      <c r="C121" s="46"/>
      <c r="D121" s="93"/>
    </row>
    <row r="122" spans="3:4" ht="13.35" customHeight="1">
      <c r="C122" s="46"/>
      <c r="D122" s="93"/>
    </row>
    <row r="123" spans="3:4" ht="13.35" customHeight="1">
      <c r="C123" s="46"/>
      <c r="D123" s="93"/>
    </row>
    <row r="124" spans="3:4" ht="13.35" customHeight="1">
      <c r="C124" s="46"/>
      <c r="D124" s="93"/>
    </row>
    <row r="125" spans="3:4" ht="13.35" customHeight="1">
      <c r="C125" s="46"/>
      <c r="D125" s="93"/>
    </row>
    <row r="126" spans="3:4" ht="13.35" customHeight="1">
      <c r="C126" s="46"/>
      <c r="D126" s="93"/>
    </row>
    <row r="127" spans="3:4" ht="13.35" customHeight="1">
      <c r="C127" s="46"/>
      <c r="D127" s="93"/>
    </row>
    <row r="128" spans="3:4" ht="13.35" customHeight="1">
      <c r="C128" s="46"/>
      <c r="D128" s="93"/>
    </row>
    <row r="129" spans="3:4" ht="13.35" customHeight="1">
      <c r="C129" s="46"/>
      <c r="D129" s="93"/>
    </row>
    <row r="130" spans="3:4" ht="13.35" customHeight="1">
      <c r="C130" s="46"/>
      <c r="D130" s="93"/>
    </row>
    <row r="131" spans="3:4" ht="13.35" customHeight="1">
      <c r="C131" s="46"/>
      <c r="D131" s="93"/>
    </row>
    <row r="132" spans="3:4" ht="13.35" customHeight="1">
      <c r="C132" s="46"/>
      <c r="D132" s="93"/>
    </row>
    <row r="133" spans="3:4" ht="13.35" customHeight="1">
      <c r="C133" s="46"/>
      <c r="D133" s="93"/>
    </row>
    <row r="134" spans="3:4" ht="13.35" customHeight="1">
      <c r="C134" s="46"/>
      <c r="D134" s="93"/>
    </row>
    <row r="135" spans="3:4" ht="13.35" customHeight="1">
      <c r="C135" s="46"/>
      <c r="D135" s="93"/>
    </row>
    <row r="136" spans="3:4" ht="13.35" customHeight="1">
      <c r="C136" s="46"/>
      <c r="D136" s="93"/>
    </row>
    <row r="137" spans="3:4" ht="13.35" customHeight="1">
      <c r="C137" s="46"/>
      <c r="D137" s="93"/>
    </row>
    <row r="138" spans="3:4" ht="13.35" customHeight="1">
      <c r="C138" s="46"/>
      <c r="D138" s="93"/>
    </row>
    <row r="139" spans="3:4" ht="13.35" customHeight="1">
      <c r="C139" s="46"/>
      <c r="D139" s="93"/>
    </row>
    <row r="140" spans="3:4" ht="13.35" customHeight="1">
      <c r="C140" s="46"/>
      <c r="D140" s="93"/>
    </row>
    <row r="141" spans="3:4" ht="13.35" customHeight="1">
      <c r="C141" s="46"/>
      <c r="D141" s="93"/>
    </row>
    <row r="142" spans="3:4" ht="13.35" customHeight="1">
      <c r="C142" s="46"/>
      <c r="D142" s="93"/>
    </row>
    <row r="143" spans="3:4" ht="13.35" customHeight="1">
      <c r="C143" s="46"/>
      <c r="D143" s="93"/>
    </row>
    <row r="144" spans="3:4" ht="13.35" customHeight="1">
      <c r="C144" s="46"/>
      <c r="D144" s="93"/>
    </row>
    <row r="145" spans="3:4" ht="13.35" customHeight="1">
      <c r="C145" s="46"/>
      <c r="D145" s="93"/>
    </row>
    <row r="146" spans="3:4" ht="13.35" customHeight="1">
      <c r="C146" s="46"/>
      <c r="D146" s="93"/>
    </row>
    <row r="147" spans="3:4">
      <c r="C147" s="46"/>
      <c r="D147" s="93"/>
    </row>
  </sheetData>
  <mergeCells count="327">
    <mergeCell ref="EV57:EW57"/>
    <mergeCell ref="EX57:EX58"/>
    <mergeCell ref="EY57:EY58"/>
    <mergeCell ref="EN57:EN58"/>
    <mergeCell ref="EO57:EO58"/>
    <mergeCell ref="EP57:ER57"/>
    <mergeCell ref="ES57:ES58"/>
    <mergeCell ref="ET57:ET58"/>
    <mergeCell ref="EU57:EU58"/>
    <mergeCell ref="EG57:EG58"/>
    <mergeCell ref="EH57:EH58"/>
    <mergeCell ref="EI57:EI58"/>
    <mergeCell ref="EJ57:EK57"/>
    <mergeCell ref="EL57:EL58"/>
    <mergeCell ref="EM57:EM58"/>
    <mergeCell ref="DX57:DY57"/>
    <mergeCell ref="DZ57:DZ58"/>
    <mergeCell ref="EA57:EA58"/>
    <mergeCell ref="EB57:EB58"/>
    <mergeCell ref="EC57:EC58"/>
    <mergeCell ref="ED57:EF57"/>
    <mergeCell ref="DP57:DP58"/>
    <mergeCell ref="DQ57:DQ58"/>
    <mergeCell ref="DR57:DT57"/>
    <mergeCell ref="DU57:DU58"/>
    <mergeCell ref="DV57:DV58"/>
    <mergeCell ref="DW57:DW58"/>
    <mergeCell ref="DI57:DI58"/>
    <mergeCell ref="DJ57:DJ58"/>
    <mergeCell ref="DK57:DK58"/>
    <mergeCell ref="DL57:DM57"/>
    <mergeCell ref="DN57:DN58"/>
    <mergeCell ref="DO57:DO58"/>
    <mergeCell ref="CX57:CY57"/>
    <mergeCell ref="CZ57:DB57"/>
    <mergeCell ref="DC57:DC58"/>
    <mergeCell ref="DD57:DD58"/>
    <mergeCell ref="DE57:DE58"/>
    <mergeCell ref="DF57:DH57"/>
    <mergeCell ref="CM57:CM58"/>
    <mergeCell ref="CN57:CP57"/>
    <mergeCell ref="CQ57:CQ58"/>
    <mergeCell ref="CR57:CR58"/>
    <mergeCell ref="CS57:CT57"/>
    <mergeCell ref="CU57:CW57"/>
    <mergeCell ref="BZ57:BZ58"/>
    <mergeCell ref="CA57:CA58"/>
    <mergeCell ref="CB57:CE57"/>
    <mergeCell ref="CF57:CG57"/>
    <mergeCell ref="CH57:CH58"/>
    <mergeCell ref="CI57:CL57"/>
    <mergeCell ref="BQ57:BQ58"/>
    <mergeCell ref="BR57:BT57"/>
    <mergeCell ref="BU57:BU58"/>
    <mergeCell ref="BV57:BV58"/>
    <mergeCell ref="BW57:BW58"/>
    <mergeCell ref="BX57:BY57"/>
    <mergeCell ref="BJ57:BJ58"/>
    <mergeCell ref="BK57:BK58"/>
    <mergeCell ref="BL57:BM57"/>
    <mergeCell ref="BN57:BN58"/>
    <mergeCell ref="BO57:BO58"/>
    <mergeCell ref="BP57:BP58"/>
    <mergeCell ref="BB57:BB58"/>
    <mergeCell ref="BC57:BC58"/>
    <mergeCell ref="BD57:BD58"/>
    <mergeCell ref="BE57:BE58"/>
    <mergeCell ref="BF57:BH57"/>
    <mergeCell ref="BI57:BI58"/>
    <mergeCell ref="AX57:AX58"/>
    <mergeCell ref="AY57:AY58"/>
    <mergeCell ref="AZ57:BA57"/>
    <mergeCell ref="AL57:AL58"/>
    <mergeCell ref="AM57:AM58"/>
    <mergeCell ref="AN57:AO57"/>
    <mergeCell ref="AP57:AP58"/>
    <mergeCell ref="AQ57:AQ58"/>
    <mergeCell ref="AR57:AR58"/>
    <mergeCell ref="DP56:EA56"/>
    <mergeCell ref="EB56:EM56"/>
    <mergeCell ref="EN56:EY56"/>
    <mergeCell ref="EZ56:EZ58"/>
    <mergeCell ref="D57:G57"/>
    <mergeCell ref="H57:I57"/>
    <mergeCell ref="J57:J58"/>
    <mergeCell ref="K57:N57"/>
    <mergeCell ref="O57:O58"/>
    <mergeCell ref="AB57:AD57"/>
    <mergeCell ref="AE57:AE58"/>
    <mergeCell ref="AF57:AF58"/>
    <mergeCell ref="AG57:AG58"/>
    <mergeCell ref="AH57:AJ57"/>
    <mergeCell ref="AK57:AK58"/>
    <mergeCell ref="P57:R57"/>
    <mergeCell ref="S57:S58"/>
    <mergeCell ref="T57:T58"/>
    <mergeCell ref="U57:V57"/>
    <mergeCell ref="W57:Y57"/>
    <mergeCell ref="Z57:AA57"/>
    <mergeCell ref="AS57:AS58"/>
    <mergeCell ref="AT57:AV57"/>
    <mergeCell ref="AW57:AW58"/>
    <mergeCell ref="EY28:EY29"/>
    <mergeCell ref="B55:C55"/>
    <mergeCell ref="B56:C59"/>
    <mergeCell ref="D56:AE56"/>
    <mergeCell ref="AF56:AQ56"/>
    <mergeCell ref="AR56:BC56"/>
    <mergeCell ref="BD56:BO56"/>
    <mergeCell ref="BP56:CA56"/>
    <mergeCell ref="CB56:DC56"/>
    <mergeCell ref="EN28:EN29"/>
    <mergeCell ref="EO28:EO29"/>
    <mergeCell ref="EP28:ER28"/>
    <mergeCell ref="ES28:ES29"/>
    <mergeCell ref="ET28:ET29"/>
    <mergeCell ref="EU28:EU29"/>
    <mergeCell ref="ED28:EF28"/>
    <mergeCell ref="EG28:EG29"/>
    <mergeCell ref="EH28:EH29"/>
    <mergeCell ref="EI28:EI29"/>
    <mergeCell ref="EJ28:EK28"/>
    <mergeCell ref="EM28:EM29"/>
    <mergeCell ref="DV28:DV29"/>
    <mergeCell ref="DW28:DW29"/>
    <mergeCell ref="DD56:DO56"/>
    <mergeCell ref="EB28:EB29"/>
    <mergeCell ref="EC28:EC29"/>
    <mergeCell ref="DL28:DM28"/>
    <mergeCell ref="DO28:DO29"/>
    <mergeCell ref="DP28:DP29"/>
    <mergeCell ref="DQ28:DQ29"/>
    <mergeCell ref="DR28:DT28"/>
    <mergeCell ref="DU28:DU29"/>
    <mergeCell ref="EV28:EW28"/>
    <mergeCell ref="BW28:BW29"/>
    <mergeCell ref="BX28:BY28"/>
    <mergeCell ref="CA28:CA29"/>
    <mergeCell ref="CB28:CE28"/>
    <mergeCell ref="CF28:CG28"/>
    <mergeCell ref="CH28:CH29"/>
    <mergeCell ref="BO28:BO29"/>
    <mergeCell ref="BP28:BP29"/>
    <mergeCell ref="BQ28:BQ29"/>
    <mergeCell ref="BR28:BT28"/>
    <mergeCell ref="BU28:BU29"/>
    <mergeCell ref="BV28:BV29"/>
    <mergeCell ref="BE28:BE29"/>
    <mergeCell ref="BF28:BH28"/>
    <mergeCell ref="BI28:BI29"/>
    <mergeCell ref="BJ28:BJ29"/>
    <mergeCell ref="BK28:BK29"/>
    <mergeCell ref="BL28:BM28"/>
    <mergeCell ref="AW28:AW29"/>
    <mergeCell ref="AX28:AX29"/>
    <mergeCell ref="AY28:AY29"/>
    <mergeCell ref="AZ28:BA28"/>
    <mergeCell ref="BC28:BC29"/>
    <mergeCell ref="BD28:BD29"/>
    <mergeCell ref="AM28:AM29"/>
    <mergeCell ref="AN28:AO28"/>
    <mergeCell ref="AQ28:AQ29"/>
    <mergeCell ref="AR28:AR29"/>
    <mergeCell ref="AS28:AS29"/>
    <mergeCell ref="AT28:AV28"/>
    <mergeCell ref="AE28:AE29"/>
    <mergeCell ref="AF28:AF29"/>
    <mergeCell ref="AG28:AG29"/>
    <mergeCell ref="AH28:AJ28"/>
    <mergeCell ref="AK28:AK29"/>
    <mergeCell ref="AL28:AL29"/>
    <mergeCell ref="S28:S29"/>
    <mergeCell ref="T28:T29"/>
    <mergeCell ref="U28:V28"/>
    <mergeCell ref="W28:Y28"/>
    <mergeCell ref="Z28:AA28"/>
    <mergeCell ref="AB28:AD28"/>
    <mergeCell ref="D28:G28"/>
    <mergeCell ref="H28:I28"/>
    <mergeCell ref="J28:J29"/>
    <mergeCell ref="K28:N28"/>
    <mergeCell ref="O28:O29"/>
    <mergeCell ref="P28:R28"/>
    <mergeCell ref="CB27:DC27"/>
    <mergeCell ref="DD27:DO27"/>
    <mergeCell ref="DP27:EA27"/>
    <mergeCell ref="EB27:EM27"/>
    <mergeCell ref="EN27:EY27"/>
    <mergeCell ref="EZ27:EZ29"/>
    <mergeCell ref="CI28:CL28"/>
    <mergeCell ref="CM28:CM29"/>
    <mergeCell ref="CN28:CP28"/>
    <mergeCell ref="CQ28:CQ29"/>
    <mergeCell ref="DD28:DD29"/>
    <mergeCell ref="DE28:DE29"/>
    <mergeCell ref="DF28:DH28"/>
    <mergeCell ref="DI28:DI29"/>
    <mergeCell ref="DJ28:DJ29"/>
    <mergeCell ref="DK28:DK29"/>
    <mergeCell ref="CR28:CR29"/>
    <mergeCell ref="CS28:CT28"/>
    <mergeCell ref="CU28:CW28"/>
    <mergeCell ref="CX28:CY28"/>
    <mergeCell ref="CZ28:DB28"/>
    <mergeCell ref="DC28:DC29"/>
    <mergeCell ref="DX28:DY28"/>
    <mergeCell ref="EA28:EA29"/>
    <mergeCell ref="EV13:EW13"/>
    <mergeCell ref="EX13:EX14"/>
    <mergeCell ref="EY13:EY14"/>
    <mergeCell ref="B26:C26"/>
    <mergeCell ref="B27:C30"/>
    <mergeCell ref="D27:AE27"/>
    <mergeCell ref="AF27:AQ27"/>
    <mergeCell ref="AR27:BC27"/>
    <mergeCell ref="BD27:BO27"/>
    <mergeCell ref="BP27:CA27"/>
    <mergeCell ref="EN13:EN14"/>
    <mergeCell ref="EO13:EO14"/>
    <mergeCell ref="EP13:ER13"/>
    <mergeCell ref="ES13:ES14"/>
    <mergeCell ref="ET13:ET14"/>
    <mergeCell ref="EU13:EU14"/>
    <mergeCell ref="EG13:EG14"/>
    <mergeCell ref="EH13:EH14"/>
    <mergeCell ref="EI13:EI14"/>
    <mergeCell ref="EJ13:EK13"/>
    <mergeCell ref="EL13:EL14"/>
    <mergeCell ref="EM13:EM14"/>
    <mergeCell ref="DX13:DY13"/>
    <mergeCell ref="DZ13:DZ14"/>
    <mergeCell ref="EA13:EA14"/>
    <mergeCell ref="EB13:EB14"/>
    <mergeCell ref="EC13:EC14"/>
    <mergeCell ref="ED13:EF13"/>
    <mergeCell ref="DP13:DP14"/>
    <mergeCell ref="DQ13:DQ14"/>
    <mergeCell ref="DR13:DT13"/>
    <mergeCell ref="DU13:DU14"/>
    <mergeCell ref="DV13:DV14"/>
    <mergeCell ref="DW13:DW14"/>
    <mergeCell ref="DI13:DI14"/>
    <mergeCell ref="DJ13:DJ14"/>
    <mergeCell ref="DK13:DK14"/>
    <mergeCell ref="DL13:DM13"/>
    <mergeCell ref="DN13:DN14"/>
    <mergeCell ref="DO13:DO14"/>
    <mergeCell ref="CX13:CY13"/>
    <mergeCell ref="CZ13:DB13"/>
    <mergeCell ref="DC13:DC14"/>
    <mergeCell ref="DD13:DD14"/>
    <mergeCell ref="DE13:DE14"/>
    <mergeCell ref="DF13:DH13"/>
    <mergeCell ref="CM13:CM14"/>
    <mergeCell ref="CN13:CP13"/>
    <mergeCell ref="CQ13:CQ14"/>
    <mergeCell ref="CR13:CR14"/>
    <mergeCell ref="CS13:CT13"/>
    <mergeCell ref="CU13:CW13"/>
    <mergeCell ref="BZ13:BZ14"/>
    <mergeCell ref="CA13:CA14"/>
    <mergeCell ref="CB13:CE13"/>
    <mergeCell ref="CF13:CG13"/>
    <mergeCell ref="CH13:CH14"/>
    <mergeCell ref="CI13:CL13"/>
    <mergeCell ref="BQ13:BQ14"/>
    <mergeCell ref="BR13:BT13"/>
    <mergeCell ref="BU13:BU14"/>
    <mergeCell ref="BV13:BV14"/>
    <mergeCell ref="BW13:BW14"/>
    <mergeCell ref="BX13:BY13"/>
    <mergeCell ref="BJ13:BJ14"/>
    <mergeCell ref="BK13:BK14"/>
    <mergeCell ref="BL13:BM13"/>
    <mergeCell ref="BN13:BN14"/>
    <mergeCell ref="BO13:BO14"/>
    <mergeCell ref="BP13:BP14"/>
    <mergeCell ref="BB13:BB14"/>
    <mergeCell ref="BC13:BC14"/>
    <mergeCell ref="BD13:BD14"/>
    <mergeCell ref="BE13:BE14"/>
    <mergeCell ref="BF13:BH13"/>
    <mergeCell ref="BI13:BI14"/>
    <mergeCell ref="AS13:AS14"/>
    <mergeCell ref="AT13:AV13"/>
    <mergeCell ref="AW13:AW14"/>
    <mergeCell ref="AX13:AX14"/>
    <mergeCell ref="AY13:AY14"/>
    <mergeCell ref="AZ13:BA13"/>
    <mergeCell ref="EB12:EM12"/>
    <mergeCell ref="EN12:EY12"/>
    <mergeCell ref="EZ12:EZ14"/>
    <mergeCell ref="D13:G13"/>
    <mergeCell ref="H13:I13"/>
    <mergeCell ref="J13:J14"/>
    <mergeCell ref="K13:N13"/>
    <mergeCell ref="O13:O14"/>
    <mergeCell ref="P13:R13"/>
    <mergeCell ref="S13:S14"/>
    <mergeCell ref="AR12:BC12"/>
    <mergeCell ref="BD12:BO12"/>
    <mergeCell ref="BP12:CA12"/>
    <mergeCell ref="CB12:DC12"/>
    <mergeCell ref="DD12:DO12"/>
    <mergeCell ref="DP12:EA12"/>
    <mergeCell ref="AL13:AL14"/>
    <mergeCell ref="AM13:AM14"/>
    <mergeCell ref="AN13:AO13"/>
    <mergeCell ref="AP13:AP14"/>
    <mergeCell ref="AQ13:AQ14"/>
    <mergeCell ref="AR13:AR14"/>
    <mergeCell ref="AB13:AD13"/>
    <mergeCell ref="AE13:AE14"/>
    <mergeCell ref="C6:D6"/>
    <mergeCell ref="C7:D7"/>
    <mergeCell ref="B11:C11"/>
    <mergeCell ref="B12:C15"/>
    <mergeCell ref="D12:AE12"/>
    <mergeCell ref="AF12:AQ12"/>
    <mergeCell ref="T13:T14"/>
    <mergeCell ref="U13:V13"/>
    <mergeCell ref="W13:Y13"/>
    <mergeCell ref="Z13:AA13"/>
    <mergeCell ref="AF13:AF14"/>
    <mergeCell ref="AG13:AG14"/>
    <mergeCell ref="AH13:AJ13"/>
    <mergeCell ref="AK13:AK14"/>
  </mergeCells>
  <conditionalFormatting sqref="C97">
    <cfRule type="cellIs" dxfId="123" priority="1" operator="equal">
      <formula>"OK"</formula>
    </cfRule>
    <cfRule type="expression" dxfId="122" priority="2">
      <formula>OR(C97="Error",C97="ERROR")</formula>
    </cfRule>
    <cfRule type="cellIs" dxfId="121" priority="3" operator="equal">
      <formula>"Commentary Required"</formula>
    </cfRule>
  </conditionalFormatting>
  <conditionalFormatting sqref="C76:EZ80">
    <cfRule type="cellIs" dxfId="120" priority="4" operator="equal">
      <formula>"OK"</formula>
    </cfRule>
    <cfRule type="expression" dxfId="119" priority="5">
      <formula>OR(C76="Error",C76="ERROR")</formula>
    </cfRule>
    <cfRule type="cellIs" dxfId="118" priority="6" operator="equal">
      <formula>"Commentary Required"</formula>
    </cfRule>
  </conditionalFormatting>
  <conditionalFormatting sqref="D85:D90">
    <cfRule type="cellIs" dxfId="117" priority="10" operator="equal">
      <formula>"OK"</formula>
    </cfRule>
    <cfRule type="cellIs" dxfId="116" priority="11" operator="equal">
      <formula>"Commentary Required"</formula>
    </cfRule>
  </conditionalFormatting>
  <conditionalFormatting sqref="D93">
    <cfRule type="cellIs" dxfId="115" priority="7" operator="equal">
      <formula>"OK"</formula>
    </cfRule>
    <cfRule type="expression" dxfId="114" priority="8">
      <formula>OR(D93="Error",D93="ERROR")</formula>
    </cfRule>
    <cfRule type="cellIs" dxfId="113" priority="9" operator="equal">
      <formula>"Commentary Required"</formula>
    </cfRule>
  </conditionalFormatting>
  <dataValidations count="2">
    <dataValidation type="decimal" allowBlank="1" showInputMessage="1" showErrorMessage="1" errorTitle="Error" error="Please enter a number of +/- 11 digits" sqref="DP69:DZ72 DD69:DN72 CB69:DB72 AR69:BB72 AF69:AP72 D69:AD72 DP64:DZ67 DD64:DN67 CB64:DB67 AR64:BB67 AF64:AP67 D64:AD67 DP61:DZ62 DD61:DN62 CB61:DB62 AR61:BB62 AF61:AP62 D61:AD62 DP50:DZ50 DD50:DN50 CB50:DB50 AR50:BB50 AF50:AP50 D50:AD50 DP48:DZ48 DD48:DN48 CB48:DB48 AR48:BB48 AF48:AP48 D48:AD48 DP46:DZ46 DD46:DN46 CB46:DB46 AR46:BB46 AF46:AP46 D46:AD46 DP42:DZ42 DD42:DN42 CB42:DB42 AR42:BB42 AF42:AP42 D42:AD42 DP39:DZ40 DD39:DN40 CB39:DB40 AR39:BB40 AF39:AP40 D39:AD40 DP35:DZ37 DD35:DN37 CB35:DB37 AR35:BB37 AF35:AP37 D35:AD37 DP31:DZ33 DD31:DN33 CB31:DB33 AR31:BB33 AF31:AP33 D31:AD33 CB20:DB22 D20:AD22 DP20:DZ21 DD20:DN21 AR20:BB21 AF20:AP21 DP17:DZ18 DD17:DN18 CB17:DB18 AR17:BB18 AF17:AP18 D17:AD18" xr:uid="{8E3600BA-AD17-46A6-B07A-46EFD05CB709}">
      <formula1>-99999999999</formula1>
      <formula2>99999999999</formula2>
    </dataValidation>
    <dataValidation type="whole" allowBlank="1" showInputMessage="1" showErrorMessage="1" sqref="C7:D7" xr:uid="{0C9E38FF-55A6-4D9C-A1E7-79A4F904C576}">
      <formula1>1900</formula1>
      <formula2>2500</formula2>
    </dataValidation>
  </dataValidations>
  <pageMargins left="0.7" right="0.7" top="0.75" bottom="0.75" header="0.3" footer="0.3"/>
  <pageSetup paperSize="8" scale="34" fitToWidth="6" orientation="landscape" r:id="rId1"/>
  <colBreaks count="2" manualBreakCount="2">
    <brk id="90" max="74" man="1"/>
    <brk id="131" max="74"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ED62899-8D8A-46AF-B1E0-E906030DC761}">
          <x14:formula1>
            <xm:f>DropDownList!$E$4:$P$4</xm:f>
          </x14:formula1>
          <xm:sqref>D6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74EE2-901F-4E62-A356-C595873BAD7F}">
  <sheetPr codeName="Sheet17">
    <pageSetUpPr autoPageBreaks="0" fitToPage="1"/>
  </sheetPr>
  <dimension ref="A1:KZ143"/>
  <sheetViews>
    <sheetView showGridLines="0" topLeftCell="B1" zoomScale="80" zoomScaleNormal="80" workbookViewId="0">
      <selection activeCell="B1" sqref="B1"/>
    </sheetView>
  </sheetViews>
  <sheetFormatPr defaultColWidth="8.42578125" defaultRowHeight="12.75"/>
  <cols>
    <col min="1" max="1" width="2.42578125" style="46" hidden="1" customWidth="1"/>
    <col min="2" max="2" width="78.42578125" style="46" customWidth="1"/>
    <col min="3" max="3" width="23.42578125" style="93" customWidth="1"/>
    <col min="4" max="100" width="20.42578125" style="46" customWidth="1"/>
    <col min="101" max="101" width="20.42578125" style="46" customWidth="1" collapsed="1"/>
    <col min="102" max="156" width="20.42578125" style="46" customWidth="1"/>
    <col min="157" max="157" width="3.42578125" style="46" customWidth="1"/>
    <col min="158" max="312" width="8.42578125" style="46" customWidth="1"/>
    <col min="313" max="16384" width="8.42578125" style="46"/>
  </cols>
  <sheetData>
    <row r="1" spans="1:312" s="90" customFormat="1" ht="17.25" customHeight="1">
      <c r="A1" s="90" t="str">
        <f>'B.G.R.1 GI Results (Total)'!C4</f>
        <v>Please fill in the Financial Reporting Month</v>
      </c>
      <c r="B1" s="78" t="s">
        <v>1139</v>
      </c>
      <c r="C1" s="411"/>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c r="DV1" s="78"/>
      <c r="DW1" s="78"/>
      <c r="DX1" s="78"/>
      <c r="DY1" s="78"/>
      <c r="DZ1" s="78"/>
      <c r="EA1" s="78"/>
      <c r="EB1" s="78"/>
      <c r="EC1" s="78"/>
      <c r="ED1" s="78"/>
      <c r="EE1" s="78"/>
      <c r="EF1" s="78"/>
      <c r="EG1" s="78"/>
      <c r="EH1" s="78"/>
      <c r="EI1" s="78"/>
      <c r="EJ1" s="78"/>
      <c r="EK1" s="78"/>
      <c r="EL1" s="78"/>
      <c r="EM1" s="78"/>
      <c r="EN1" s="78"/>
      <c r="EO1" s="78"/>
      <c r="EP1" s="78"/>
      <c r="EQ1" s="78"/>
      <c r="ER1" s="78"/>
      <c r="ES1" s="78"/>
      <c r="ET1" s="78"/>
      <c r="EU1" s="78"/>
      <c r="EV1" s="78"/>
      <c r="EW1" s="78"/>
      <c r="EX1" s="78"/>
      <c r="EY1" s="78"/>
      <c r="EZ1" s="78"/>
      <c r="FA1" s="78"/>
    </row>
    <row r="2" spans="1:312" s="90" customFormat="1" ht="15" customHeight="1">
      <c r="B2" s="412" t="s">
        <v>537</v>
      </c>
      <c r="C2" s="329" t="str">
        <f>'Cover Page'!F15</f>
        <v>&lt;&lt;Enter by Insurer&gt;&gt;</v>
      </c>
      <c r="D2" s="47"/>
      <c r="E2" s="47"/>
      <c r="F2" s="47"/>
      <c r="G2" s="47"/>
      <c r="H2" s="47"/>
      <c r="I2" s="47"/>
      <c r="J2" s="47"/>
      <c r="K2" s="47"/>
      <c r="L2" s="47"/>
      <c r="M2" s="47"/>
      <c r="N2" s="47"/>
      <c r="O2" s="47"/>
      <c r="P2" s="45"/>
      <c r="Q2" s="45"/>
      <c r="R2" s="45"/>
      <c r="S2" s="45"/>
      <c r="T2" s="45"/>
      <c r="U2" s="45"/>
      <c r="V2" s="45"/>
      <c r="W2" s="45"/>
      <c r="X2" s="45"/>
      <c r="Y2" s="45"/>
      <c r="Z2" s="45"/>
      <c r="AA2" s="45"/>
      <c r="AB2" s="45"/>
      <c r="AC2" s="45"/>
      <c r="AD2" s="45"/>
      <c r="AE2" s="45"/>
      <c r="AF2" s="45"/>
      <c r="AG2" s="45"/>
      <c r="AH2" s="45"/>
      <c r="AI2" s="45"/>
      <c r="AJ2" s="45"/>
      <c r="AK2" s="45"/>
      <c r="AL2" s="45"/>
      <c r="AM2" s="45"/>
      <c r="AN2" s="45"/>
      <c r="AO2" s="45"/>
      <c r="AP2" s="45"/>
      <c r="AQ2" s="46"/>
      <c r="AR2" s="45"/>
      <c r="AS2" s="45"/>
      <c r="AT2" s="45"/>
      <c r="AU2" s="45"/>
      <c r="AV2" s="45"/>
      <c r="AW2" s="45"/>
      <c r="AX2" s="45"/>
      <c r="AY2" s="45"/>
      <c r="AZ2" s="45"/>
      <c r="BA2" s="45"/>
      <c r="BB2" s="45"/>
      <c r="BC2" s="46"/>
      <c r="BD2" s="45"/>
      <c r="BE2" s="45"/>
      <c r="BF2" s="45"/>
      <c r="BG2" s="45"/>
      <c r="BH2" s="45"/>
      <c r="BI2" s="45"/>
      <c r="BJ2" s="45"/>
      <c r="BK2" s="45"/>
      <c r="BL2" s="45"/>
      <c r="BM2" s="45"/>
      <c r="BN2" s="45"/>
      <c r="BO2" s="46"/>
      <c r="BP2" s="45"/>
      <c r="BQ2" s="45"/>
      <c r="BR2" s="45"/>
      <c r="BS2" s="45"/>
      <c r="BT2" s="45"/>
      <c r="BU2" s="45"/>
      <c r="BV2" s="45"/>
      <c r="BW2" s="45"/>
      <c r="BX2" s="45"/>
      <c r="BY2" s="45"/>
      <c r="BZ2" s="45"/>
      <c r="CA2" s="46"/>
      <c r="CB2" s="45"/>
      <c r="CC2" s="45"/>
      <c r="CD2" s="45"/>
      <c r="CE2" s="45"/>
      <c r="CF2" s="45"/>
      <c r="CG2" s="45"/>
      <c r="CH2" s="45"/>
      <c r="CI2" s="45"/>
      <c r="CJ2" s="45"/>
      <c r="CK2" s="45"/>
      <c r="CL2" s="45"/>
      <c r="CM2" s="45"/>
      <c r="CN2" s="45"/>
      <c r="CO2" s="45"/>
      <c r="CP2" s="45"/>
      <c r="CQ2" s="45"/>
      <c r="CR2" s="45"/>
      <c r="CS2" s="45"/>
      <c r="CT2" s="45"/>
      <c r="CU2" s="45"/>
      <c r="CV2" s="45"/>
      <c r="CW2" s="45"/>
      <c r="CX2" s="45"/>
      <c r="CY2" s="45"/>
      <c r="CZ2" s="45"/>
      <c r="DA2" s="45"/>
      <c r="DB2" s="45"/>
      <c r="DC2" s="45"/>
      <c r="DD2" s="45"/>
      <c r="DE2" s="45"/>
      <c r="DF2" s="45"/>
      <c r="DG2" s="45"/>
      <c r="DH2" s="45"/>
      <c r="DI2" s="45"/>
      <c r="DJ2" s="45"/>
      <c r="DK2" s="45"/>
      <c r="DL2" s="45"/>
      <c r="DM2" s="45"/>
      <c r="DN2" s="45"/>
      <c r="DO2" s="45"/>
      <c r="DP2" s="45"/>
      <c r="DQ2" s="45"/>
      <c r="DR2" s="45"/>
      <c r="DS2" s="45"/>
      <c r="DT2" s="45"/>
      <c r="DU2" s="45"/>
      <c r="DV2" s="45"/>
      <c r="DW2" s="45"/>
      <c r="DX2" s="45"/>
      <c r="DY2" s="45"/>
      <c r="DZ2" s="45"/>
      <c r="EA2" s="45"/>
      <c r="EB2" s="45"/>
      <c r="EC2" s="45"/>
      <c r="ED2" s="45"/>
      <c r="EE2" s="45"/>
      <c r="EF2" s="45"/>
      <c r="EG2" s="45"/>
      <c r="EH2" s="45"/>
      <c r="EI2" s="45"/>
      <c r="EJ2" s="45"/>
      <c r="EK2" s="45"/>
      <c r="EL2" s="45"/>
      <c r="EM2" s="45"/>
      <c r="EN2" s="45"/>
      <c r="EO2" s="45"/>
      <c r="EP2" s="45"/>
      <c r="EQ2" s="45"/>
      <c r="ER2" s="45"/>
      <c r="ES2" s="45"/>
      <c r="ET2" s="45"/>
      <c r="EU2" s="45"/>
      <c r="EV2" s="45"/>
      <c r="EW2" s="45"/>
      <c r="EX2" s="45"/>
      <c r="EY2" s="45"/>
      <c r="EZ2" s="45"/>
      <c r="FA2" s="160"/>
    </row>
    <row r="3" spans="1:312" s="90" customFormat="1" ht="15" customHeight="1">
      <c r="B3" s="412" t="s">
        <v>538</v>
      </c>
      <c r="C3" s="414" t="str">
        <f>TEXT(IF('Cover Page'!P13="","",'Cover Page'!P13), "[$-en-HK,1]dd mmm yyyy")</f>
        <v/>
      </c>
      <c r="D3" s="47"/>
      <c r="E3" s="47"/>
      <c r="F3" s="47"/>
      <c r="G3" s="47"/>
      <c r="H3" s="47"/>
      <c r="I3" s="47"/>
      <c r="J3" s="47"/>
      <c r="K3" s="47"/>
      <c r="L3" s="47"/>
      <c r="M3" s="47"/>
      <c r="N3" s="47"/>
      <c r="O3" s="47"/>
      <c r="P3" s="45"/>
      <c r="Q3" s="45"/>
      <c r="R3" s="45"/>
      <c r="S3" s="45"/>
      <c r="T3" s="45"/>
      <c r="U3" s="45"/>
      <c r="V3" s="45"/>
      <c r="W3" s="45"/>
      <c r="X3" s="45"/>
      <c r="Y3" s="45"/>
      <c r="Z3" s="45"/>
      <c r="AA3" s="45"/>
      <c r="AB3" s="45"/>
      <c r="AC3" s="45"/>
      <c r="AD3" s="45"/>
      <c r="AE3" s="45"/>
      <c r="AF3" s="45"/>
      <c r="AG3" s="45"/>
      <c r="AH3" s="45"/>
      <c r="AI3" s="45"/>
      <c r="AJ3" s="45"/>
      <c r="AK3" s="45"/>
      <c r="AL3" s="45"/>
      <c r="AM3" s="45"/>
      <c r="AN3" s="45"/>
      <c r="AO3" s="45"/>
      <c r="AP3" s="45"/>
      <c r="AQ3" s="46"/>
      <c r="AR3" s="45"/>
      <c r="AS3" s="45"/>
      <c r="AT3" s="45"/>
      <c r="AU3" s="45"/>
      <c r="AV3" s="45"/>
      <c r="AW3" s="45"/>
      <c r="AX3" s="45"/>
      <c r="AY3" s="45"/>
      <c r="AZ3" s="45"/>
      <c r="BA3" s="45"/>
      <c r="BB3" s="45"/>
      <c r="BC3" s="46"/>
      <c r="BD3" s="45"/>
      <c r="BE3" s="45"/>
      <c r="BF3" s="45"/>
      <c r="BG3" s="45"/>
      <c r="BH3" s="45"/>
      <c r="BI3" s="45"/>
      <c r="BJ3" s="45"/>
      <c r="BK3" s="45"/>
      <c r="BL3" s="45"/>
      <c r="BM3" s="45"/>
      <c r="BN3" s="45"/>
      <c r="BO3" s="46"/>
      <c r="BP3" s="45"/>
      <c r="BQ3" s="45"/>
      <c r="BR3" s="45"/>
      <c r="BS3" s="45"/>
      <c r="BT3" s="45"/>
      <c r="BU3" s="45"/>
      <c r="BV3" s="45"/>
      <c r="BW3" s="45"/>
      <c r="BX3" s="45"/>
      <c r="BY3" s="45"/>
      <c r="BZ3" s="45"/>
      <c r="CA3" s="46"/>
      <c r="CB3" s="45"/>
      <c r="CC3" s="45"/>
      <c r="CD3" s="45"/>
      <c r="CE3" s="45"/>
      <c r="CF3" s="45"/>
      <c r="CG3" s="45"/>
      <c r="CH3" s="45"/>
      <c r="CI3" s="45"/>
      <c r="CJ3" s="45"/>
      <c r="CK3" s="45"/>
      <c r="CL3" s="45"/>
      <c r="CM3" s="45"/>
      <c r="CN3" s="45"/>
      <c r="CO3" s="45"/>
      <c r="CP3" s="45"/>
      <c r="CQ3" s="45"/>
      <c r="CR3" s="45"/>
      <c r="CS3" s="45"/>
      <c r="CT3" s="45"/>
      <c r="CU3" s="45"/>
      <c r="CV3" s="45"/>
      <c r="CW3" s="45"/>
      <c r="CX3" s="45"/>
      <c r="CY3" s="45"/>
      <c r="CZ3" s="45"/>
      <c r="DA3" s="45"/>
      <c r="DB3" s="45"/>
      <c r="DC3" s="45"/>
      <c r="DD3" s="45"/>
      <c r="DE3" s="45"/>
      <c r="DF3" s="45"/>
      <c r="DG3" s="45"/>
      <c r="DH3" s="45"/>
      <c r="DI3" s="45"/>
      <c r="DJ3" s="45"/>
      <c r="DK3" s="45"/>
      <c r="DL3" s="45"/>
      <c r="DM3" s="45"/>
      <c r="DN3" s="45"/>
      <c r="DO3" s="45"/>
      <c r="DP3" s="45"/>
      <c r="DQ3" s="45"/>
      <c r="DR3" s="45"/>
      <c r="DS3" s="45"/>
      <c r="DT3" s="45"/>
      <c r="DU3" s="45"/>
      <c r="DV3" s="45"/>
      <c r="DW3" s="45"/>
      <c r="DX3" s="45"/>
      <c r="DY3" s="45"/>
      <c r="DZ3" s="45"/>
      <c r="EA3" s="45"/>
      <c r="EB3" s="45"/>
      <c r="EC3" s="45"/>
      <c r="ED3" s="45"/>
      <c r="EE3" s="45"/>
      <c r="EF3" s="45"/>
      <c r="EG3" s="45"/>
      <c r="EH3" s="45"/>
      <c r="EI3" s="45"/>
      <c r="EJ3" s="45"/>
      <c r="EK3" s="45"/>
      <c r="EL3" s="45"/>
      <c r="EM3" s="45"/>
      <c r="EN3" s="45"/>
      <c r="EO3" s="45"/>
      <c r="EP3" s="45"/>
      <c r="EQ3" s="45"/>
      <c r="ER3" s="45"/>
      <c r="ES3" s="45"/>
      <c r="ET3" s="45"/>
      <c r="EU3" s="45"/>
      <c r="EV3" s="45"/>
      <c r="EW3" s="45"/>
      <c r="EX3" s="45"/>
      <c r="EY3" s="45"/>
      <c r="EZ3" s="45"/>
    </row>
    <row r="4" spans="1:312" s="90" customFormat="1" ht="15" customHeight="1">
      <c r="B4" s="412" t="s">
        <v>539</v>
      </c>
      <c r="C4" s="329" t="str">
        <f>'B.G.R.1 GI Results (Total)'!C4</f>
        <v>Please fill in the Financial Reporting Month</v>
      </c>
      <c r="D4" s="47"/>
      <c r="E4" s="47"/>
      <c r="F4" s="47"/>
      <c r="G4" s="47"/>
      <c r="H4" s="47"/>
      <c r="I4" s="47"/>
      <c r="J4" s="47"/>
      <c r="K4" s="47"/>
      <c r="L4" s="47"/>
      <c r="M4" s="47"/>
      <c r="N4" s="47"/>
      <c r="O4" s="47"/>
      <c r="P4" s="45"/>
      <c r="Q4" s="45"/>
      <c r="R4" s="45"/>
      <c r="S4" s="45"/>
      <c r="T4" s="45"/>
      <c r="U4" s="45"/>
      <c r="V4" s="45"/>
      <c r="W4" s="45"/>
      <c r="X4" s="45"/>
      <c r="Y4" s="45"/>
      <c r="Z4" s="45"/>
      <c r="AA4" s="45"/>
      <c r="AB4" s="45"/>
      <c r="AC4" s="45"/>
      <c r="AD4" s="45"/>
      <c r="AE4" s="45"/>
      <c r="AF4" s="45"/>
      <c r="AG4" s="45"/>
      <c r="AH4" s="45"/>
      <c r="AI4" s="45"/>
      <c r="AJ4" s="45"/>
      <c r="AK4" s="45"/>
      <c r="AL4" s="45"/>
      <c r="AM4" s="45"/>
      <c r="AN4" s="45"/>
      <c r="AO4" s="45"/>
      <c r="AP4" s="45"/>
      <c r="AQ4" s="46"/>
      <c r="AR4" s="45"/>
      <c r="AS4" s="45"/>
      <c r="AT4" s="45"/>
      <c r="AU4" s="45"/>
      <c r="AV4" s="45"/>
      <c r="AW4" s="45"/>
      <c r="AX4" s="45"/>
      <c r="AY4" s="45"/>
      <c r="AZ4" s="45"/>
      <c r="BA4" s="45"/>
      <c r="BB4" s="45"/>
      <c r="BC4" s="46"/>
      <c r="BD4" s="45"/>
      <c r="BE4" s="45"/>
      <c r="BF4" s="45"/>
      <c r="BG4" s="45"/>
      <c r="BH4" s="45"/>
      <c r="BI4" s="45"/>
      <c r="BJ4" s="45"/>
      <c r="BK4" s="45"/>
      <c r="BL4" s="45"/>
      <c r="BM4" s="45"/>
      <c r="BN4" s="45"/>
      <c r="BO4" s="46"/>
      <c r="BP4" s="45"/>
      <c r="BQ4" s="45"/>
      <c r="BR4" s="45"/>
      <c r="BS4" s="45"/>
      <c r="BT4" s="45"/>
      <c r="BU4" s="45"/>
      <c r="BV4" s="45"/>
      <c r="BW4" s="45"/>
      <c r="BX4" s="45"/>
      <c r="BY4" s="45"/>
      <c r="BZ4" s="45"/>
      <c r="CA4" s="46"/>
      <c r="CB4" s="45"/>
      <c r="CC4" s="45"/>
      <c r="CD4" s="45"/>
      <c r="CE4" s="45"/>
      <c r="CF4" s="45"/>
      <c r="CG4" s="45"/>
      <c r="CH4" s="45"/>
      <c r="CI4" s="45"/>
      <c r="CJ4" s="45"/>
      <c r="CK4" s="45"/>
      <c r="CL4" s="45"/>
      <c r="CM4" s="45"/>
      <c r="CN4" s="45"/>
      <c r="CO4" s="45"/>
      <c r="CP4" s="45"/>
      <c r="CQ4" s="45"/>
      <c r="CR4" s="45"/>
      <c r="CS4" s="45"/>
      <c r="CT4" s="45"/>
      <c r="CU4" s="45"/>
      <c r="CV4" s="45"/>
      <c r="CW4" s="45"/>
      <c r="CX4" s="45"/>
      <c r="CY4" s="45"/>
      <c r="CZ4" s="45"/>
      <c r="DA4" s="45"/>
      <c r="DB4" s="45"/>
      <c r="DC4" s="45"/>
      <c r="DD4" s="45"/>
      <c r="DE4" s="45"/>
      <c r="DF4" s="45"/>
      <c r="DG4" s="45"/>
      <c r="DH4" s="45"/>
      <c r="DI4" s="45"/>
      <c r="DJ4" s="45"/>
      <c r="DK4" s="45"/>
      <c r="DL4" s="45"/>
      <c r="DM4" s="45"/>
      <c r="DN4" s="45"/>
      <c r="DO4" s="45"/>
      <c r="DP4" s="45"/>
      <c r="DQ4" s="45"/>
      <c r="DR4" s="45"/>
      <c r="DS4" s="45"/>
      <c r="DT4" s="45"/>
      <c r="DU4" s="45"/>
      <c r="DV4" s="45"/>
      <c r="DW4" s="45"/>
      <c r="DX4" s="45"/>
      <c r="DY4" s="45"/>
      <c r="DZ4" s="45"/>
      <c r="EA4" s="45"/>
      <c r="EB4" s="45"/>
      <c r="EC4" s="45"/>
      <c r="ED4" s="45"/>
      <c r="EE4" s="45"/>
      <c r="EF4" s="45"/>
      <c r="EG4" s="45"/>
      <c r="EH4" s="45"/>
      <c r="EI4" s="45"/>
      <c r="EJ4" s="45"/>
      <c r="EK4" s="45"/>
      <c r="EL4" s="45"/>
      <c r="EM4" s="45"/>
      <c r="EN4" s="45"/>
      <c r="EO4" s="45"/>
      <c r="EP4" s="45"/>
      <c r="EQ4" s="45"/>
      <c r="ER4" s="45"/>
      <c r="ES4" s="45"/>
      <c r="ET4" s="45"/>
      <c r="EU4" s="45"/>
      <c r="EV4" s="45"/>
      <c r="EW4" s="45"/>
      <c r="EX4" s="45"/>
      <c r="EY4" s="45"/>
      <c r="EZ4" s="45"/>
    </row>
    <row r="5" spans="1:312" ht="15" customHeight="1">
      <c r="B5" s="412" t="s">
        <v>2</v>
      </c>
      <c r="C5" s="348" t="str">
        <f ca="1">'B.G.R.1A GI Results (AY)'!C5</f>
        <v>Annual</v>
      </c>
      <c r="D5" s="45"/>
      <c r="E5" s="45"/>
      <c r="F5" s="45"/>
      <c r="G5" s="45"/>
      <c r="H5" s="45"/>
      <c r="I5" s="45"/>
      <c r="J5" s="45"/>
      <c r="K5" s="45"/>
      <c r="L5" s="45"/>
      <c r="M5" s="45"/>
      <c r="N5" s="45"/>
      <c r="O5" s="45"/>
      <c r="P5" s="45"/>
      <c r="Q5" s="45"/>
      <c r="R5" s="45"/>
      <c r="S5" s="45"/>
      <c r="T5" s="45"/>
      <c r="U5" s="45"/>
      <c r="V5" s="45"/>
      <c r="W5" s="45"/>
      <c r="X5" s="45"/>
      <c r="Y5" s="45"/>
      <c r="Z5" s="45"/>
      <c r="AA5" s="45"/>
      <c r="AB5" s="45"/>
      <c r="AC5" s="45"/>
      <c r="AD5" s="45"/>
      <c r="AE5" s="45"/>
      <c r="AF5" s="45"/>
      <c r="AG5" s="45"/>
      <c r="AH5" s="45"/>
      <c r="AI5" s="45"/>
      <c r="AJ5" s="45"/>
      <c r="AK5" s="45"/>
      <c r="AL5" s="45"/>
      <c r="AM5" s="45"/>
      <c r="AN5" s="45"/>
      <c r="AO5" s="45"/>
      <c r="AP5" s="45"/>
      <c r="AR5" s="45"/>
      <c r="AS5" s="45"/>
      <c r="AT5" s="45"/>
      <c r="AU5" s="45"/>
      <c r="AV5" s="45"/>
      <c r="AW5" s="45"/>
      <c r="AX5" s="45"/>
      <c r="AY5" s="45"/>
      <c r="AZ5" s="45"/>
      <c r="BA5" s="45"/>
      <c r="BB5" s="45"/>
      <c r="BD5" s="45"/>
      <c r="BE5" s="45"/>
      <c r="BF5" s="45"/>
      <c r="BG5" s="45"/>
      <c r="BH5" s="45"/>
      <c r="BI5" s="45"/>
      <c r="BJ5" s="45"/>
      <c r="BK5" s="45"/>
      <c r="BL5" s="45"/>
      <c r="BM5" s="45"/>
      <c r="BN5" s="45"/>
      <c r="BP5" s="45"/>
      <c r="BQ5" s="45"/>
      <c r="BR5" s="45"/>
      <c r="BS5" s="45"/>
      <c r="BT5" s="45"/>
      <c r="BU5" s="45"/>
      <c r="BV5" s="45"/>
      <c r="BW5" s="45"/>
      <c r="BX5" s="45"/>
      <c r="BY5" s="45"/>
      <c r="BZ5" s="45"/>
      <c r="CB5" s="45"/>
      <c r="CC5" s="45"/>
      <c r="CD5" s="45"/>
      <c r="CE5" s="45"/>
      <c r="CF5" s="45"/>
      <c r="CG5" s="45"/>
      <c r="CH5" s="45"/>
      <c r="CI5" s="45"/>
      <c r="CJ5" s="45"/>
      <c r="CK5" s="45"/>
      <c r="CL5" s="45"/>
      <c r="CM5" s="45"/>
      <c r="CN5" s="45"/>
      <c r="CO5" s="45"/>
      <c r="CP5" s="45"/>
      <c r="CQ5" s="45"/>
      <c r="CR5" s="45"/>
      <c r="CS5" s="45"/>
      <c r="CT5" s="45"/>
      <c r="CU5" s="45"/>
      <c r="CV5" s="45"/>
      <c r="CW5" s="45"/>
      <c r="CX5" s="45"/>
      <c r="CY5" s="45"/>
      <c r="CZ5" s="45"/>
      <c r="DA5" s="45"/>
      <c r="DB5" s="45"/>
      <c r="DC5" s="45"/>
      <c r="DD5" s="45"/>
      <c r="DE5" s="45"/>
      <c r="DF5" s="45"/>
      <c r="DG5" s="45"/>
      <c r="DH5" s="45"/>
      <c r="DI5" s="45"/>
      <c r="DJ5" s="45"/>
      <c r="DK5" s="45"/>
      <c r="DL5" s="45"/>
      <c r="DM5" s="45"/>
      <c r="DN5" s="45"/>
      <c r="DO5" s="45"/>
      <c r="DP5" s="45"/>
      <c r="DQ5" s="45"/>
      <c r="DR5" s="45"/>
      <c r="DS5" s="45"/>
      <c r="DT5" s="45"/>
      <c r="DU5" s="45"/>
      <c r="DV5" s="45"/>
      <c r="DW5" s="45"/>
      <c r="DX5" s="45"/>
      <c r="DY5" s="45"/>
      <c r="DZ5" s="45"/>
      <c r="EA5" s="45"/>
      <c r="EB5" s="45"/>
      <c r="EC5" s="45"/>
      <c r="ED5" s="45"/>
      <c r="EE5" s="45"/>
      <c r="EF5" s="45"/>
      <c r="EG5" s="45"/>
      <c r="EH5" s="45"/>
      <c r="EI5" s="45"/>
      <c r="EJ5" s="45"/>
      <c r="EK5" s="45"/>
      <c r="EL5" s="45"/>
      <c r="EM5" s="45"/>
      <c r="EN5" s="45"/>
      <c r="EO5" s="45"/>
      <c r="EP5" s="45"/>
      <c r="EQ5" s="45"/>
      <c r="ER5" s="45"/>
      <c r="ES5" s="45"/>
      <c r="ET5" s="45"/>
      <c r="EU5" s="45"/>
      <c r="EV5" s="45"/>
      <c r="EW5" s="45"/>
      <c r="EX5" s="45"/>
      <c r="EY5" s="45"/>
      <c r="EZ5" s="45"/>
    </row>
    <row r="6" spans="1:312" s="94" customFormat="1" ht="15" customHeight="1">
      <c r="B6" s="415" t="s">
        <v>779</v>
      </c>
      <c r="C6" s="914" t="str">
        <f>IFERROR(IF('Cover Page'!N13="","",'Cover Page'!N13),"")</f>
        <v/>
      </c>
      <c r="D6" s="914"/>
      <c r="E6" s="95"/>
    </row>
    <row r="7" spans="1:312" s="94" customFormat="1" ht="15" customHeight="1">
      <c r="B7" s="415" t="s">
        <v>780</v>
      </c>
      <c r="C7" s="914" t="str">
        <f>IFERROR(IF('Cover Page'!O13="","",'Cover Page'!O13),"")</f>
        <v/>
      </c>
      <c r="D7" s="914"/>
      <c r="E7" s="95"/>
    </row>
    <row r="8" spans="1:312" ht="15" customHeight="1">
      <c r="B8" s="356" t="s">
        <v>540</v>
      </c>
      <c r="D8" s="45"/>
      <c r="E8" s="45"/>
      <c r="F8" s="45"/>
      <c r="G8" s="45"/>
      <c r="H8" s="45"/>
      <c r="I8" s="45"/>
      <c r="J8" s="45"/>
      <c r="K8" s="45"/>
      <c r="L8" s="45"/>
      <c r="M8" s="45"/>
      <c r="N8" s="45"/>
      <c r="O8" s="45"/>
      <c r="P8" s="45"/>
      <c r="Q8" s="45"/>
      <c r="R8" s="45"/>
      <c r="S8" s="45"/>
      <c r="T8" s="45"/>
      <c r="U8" s="45"/>
      <c r="V8" s="45"/>
      <c r="W8" s="45"/>
      <c r="X8" s="45"/>
      <c r="Y8" s="45"/>
      <c r="Z8" s="45"/>
      <c r="AA8" s="45"/>
      <c r="AB8" s="45"/>
      <c r="AC8" s="45"/>
      <c r="AD8" s="45"/>
      <c r="AE8" s="45"/>
      <c r="AF8" s="45"/>
      <c r="AG8" s="45"/>
      <c r="AH8" s="45"/>
      <c r="AI8" s="45"/>
      <c r="AJ8" s="45"/>
      <c r="AK8" s="45"/>
      <c r="AL8" s="45"/>
      <c r="AM8" s="45"/>
      <c r="AN8" s="45"/>
      <c r="AO8" s="45"/>
      <c r="AP8" s="45"/>
      <c r="AR8" s="45"/>
      <c r="AS8" s="45"/>
      <c r="AT8" s="45"/>
      <c r="AU8" s="45"/>
      <c r="AV8" s="45"/>
      <c r="AW8" s="45"/>
      <c r="AX8" s="45"/>
      <c r="AY8" s="45"/>
      <c r="AZ8" s="45"/>
      <c r="BA8" s="45"/>
      <c r="BB8" s="45"/>
      <c r="BD8" s="45"/>
      <c r="BE8" s="45"/>
      <c r="BF8" s="45"/>
      <c r="BG8" s="45"/>
      <c r="BH8" s="45"/>
      <c r="BI8" s="45"/>
      <c r="BJ8" s="45"/>
      <c r="BK8" s="45"/>
      <c r="BL8" s="45"/>
      <c r="BM8" s="45"/>
      <c r="BN8" s="45"/>
      <c r="BP8" s="45"/>
      <c r="BQ8" s="45"/>
      <c r="BR8" s="45"/>
      <c r="BS8" s="45"/>
      <c r="BT8" s="45"/>
      <c r="BU8" s="45"/>
      <c r="BV8" s="45"/>
      <c r="BW8" s="45"/>
      <c r="BX8" s="45"/>
      <c r="BY8" s="45"/>
      <c r="BZ8" s="45"/>
      <c r="CB8" s="45"/>
      <c r="CC8" s="45"/>
      <c r="CD8" s="45"/>
      <c r="CE8" s="45"/>
      <c r="CF8" s="45"/>
      <c r="CG8" s="45"/>
      <c r="CH8" s="45"/>
      <c r="CI8" s="45"/>
      <c r="CJ8" s="45"/>
      <c r="CK8" s="45"/>
      <c r="CL8" s="45"/>
      <c r="CM8" s="45"/>
      <c r="CN8" s="45"/>
      <c r="CO8" s="45"/>
      <c r="CP8" s="45"/>
      <c r="CQ8" s="45"/>
      <c r="CR8" s="45"/>
      <c r="CS8" s="45"/>
      <c r="CT8" s="45"/>
      <c r="CU8" s="45"/>
      <c r="CV8" s="45"/>
      <c r="CW8" s="45"/>
      <c r="CX8" s="45"/>
      <c r="CY8" s="45"/>
      <c r="CZ8" s="45"/>
      <c r="DA8" s="45"/>
      <c r="DB8" s="45"/>
      <c r="DC8" s="45"/>
      <c r="DD8" s="45"/>
      <c r="DE8" s="45"/>
      <c r="DF8" s="45"/>
      <c r="DG8" s="45"/>
      <c r="DH8" s="45"/>
      <c r="DI8" s="45"/>
      <c r="DJ8" s="45"/>
      <c r="DK8" s="45"/>
      <c r="DL8" s="45"/>
      <c r="DM8" s="45"/>
      <c r="DN8" s="45"/>
      <c r="DO8" s="45"/>
      <c r="DP8" s="45"/>
      <c r="DQ8" s="45"/>
      <c r="DR8" s="45"/>
      <c r="DS8" s="45"/>
      <c r="DT8" s="45"/>
      <c r="DU8" s="45"/>
      <c r="DV8" s="45"/>
      <c r="DW8" s="45"/>
      <c r="DX8" s="45"/>
      <c r="DY8" s="45"/>
      <c r="DZ8" s="45"/>
      <c r="EA8" s="45"/>
      <c r="EB8" s="45"/>
      <c r="EC8" s="45"/>
      <c r="ED8" s="45"/>
      <c r="EE8" s="45"/>
      <c r="EF8" s="45"/>
      <c r="EG8" s="45"/>
      <c r="EH8" s="45"/>
      <c r="EI8" s="45"/>
      <c r="EJ8" s="45"/>
      <c r="EK8" s="45"/>
      <c r="EL8" s="45"/>
      <c r="EM8" s="45"/>
      <c r="EN8" s="45"/>
      <c r="EO8" s="45"/>
      <c r="EP8" s="45"/>
      <c r="EQ8" s="45"/>
      <c r="ER8" s="45"/>
      <c r="ES8" s="45"/>
      <c r="ET8" s="45"/>
      <c r="EU8" s="45"/>
      <c r="EV8" s="45"/>
      <c r="EW8" s="45"/>
      <c r="EX8" s="45"/>
      <c r="EY8" s="45"/>
      <c r="EZ8" s="45"/>
    </row>
    <row r="9" spans="1:312" ht="15" customHeight="1">
      <c r="B9" s="357" t="s">
        <v>1140</v>
      </c>
      <c r="C9" s="444"/>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9"/>
      <c r="AL9" s="119"/>
      <c r="AM9" s="119"/>
      <c r="AN9" s="119"/>
      <c r="AO9" s="119"/>
      <c r="AP9" s="119"/>
      <c r="AQ9" s="119"/>
      <c r="AR9" s="119"/>
      <c r="AS9" s="119"/>
      <c r="AT9" s="119"/>
      <c r="AU9" s="119"/>
      <c r="AV9" s="119"/>
      <c r="AW9" s="119"/>
      <c r="AX9" s="119"/>
      <c r="AY9" s="119"/>
      <c r="AZ9" s="119"/>
      <c r="BA9" s="119"/>
      <c r="BB9" s="119"/>
      <c r="BC9" s="119"/>
      <c r="BD9" s="119"/>
      <c r="BE9" s="119"/>
      <c r="BF9" s="119"/>
      <c r="BG9" s="119"/>
      <c r="BH9" s="119"/>
      <c r="BI9" s="119"/>
      <c r="BJ9" s="119"/>
      <c r="BK9" s="119"/>
      <c r="BL9" s="119"/>
      <c r="BM9" s="119"/>
      <c r="BN9" s="119"/>
      <c r="BO9" s="119"/>
      <c r="BP9" s="119"/>
      <c r="BQ9" s="119"/>
      <c r="BR9" s="119"/>
      <c r="BS9" s="119"/>
      <c r="BT9" s="119"/>
      <c r="BU9" s="119"/>
      <c r="BV9" s="119"/>
      <c r="BW9" s="119"/>
      <c r="BX9" s="119"/>
      <c r="BY9" s="119"/>
      <c r="BZ9" s="119"/>
      <c r="CA9" s="119"/>
      <c r="CB9" s="119"/>
      <c r="CC9" s="119"/>
      <c r="CD9" s="119"/>
      <c r="CE9" s="119"/>
      <c r="CF9" s="119"/>
      <c r="CG9" s="119"/>
      <c r="CH9" s="119"/>
      <c r="CI9" s="119"/>
      <c r="CJ9" s="119"/>
      <c r="CK9" s="119"/>
      <c r="CL9" s="119"/>
      <c r="CM9" s="119"/>
      <c r="CN9" s="119"/>
      <c r="CO9" s="119"/>
      <c r="CP9" s="119"/>
      <c r="CQ9" s="119"/>
      <c r="CR9" s="119"/>
      <c r="CS9" s="119"/>
      <c r="CT9" s="119"/>
      <c r="CU9" s="119"/>
      <c r="CV9" s="119"/>
      <c r="CW9" s="119"/>
      <c r="CX9" s="119"/>
      <c r="CY9" s="119"/>
      <c r="CZ9" s="119"/>
      <c r="DA9" s="119"/>
      <c r="DB9" s="119"/>
      <c r="DC9" s="119"/>
      <c r="DD9" s="119"/>
      <c r="DE9" s="119"/>
      <c r="DF9" s="119"/>
      <c r="DG9" s="119"/>
      <c r="DH9" s="119"/>
      <c r="DI9" s="119"/>
      <c r="DJ9" s="119"/>
      <c r="DK9" s="119"/>
      <c r="DL9" s="119"/>
      <c r="DM9" s="119"/>
      <c r="DN9" s="119"/>
      <c r="DO9" s="119"/>
      <c r="DP9" s="119"/>
      <c r="DQ9" s="119"/>
      <c r="DR9" s="119"/>
      <c r="DS9" s="119"/>
      <c r="DT9" s="119"/>
      <c r="DU9" s="119"/>
      <c r="DV9" s="119"/>
      <c r="DW9" s="119"/>
      <c r="DX9" s="119"/>
      <c r="DY9" s="119"/>
      <c r="DZ9" s="119"/>
      <c r="EA9" s="119"/>
      <c r="EB9" s="119"/>
      <c r="EC9" s="119"/>
      <c r="ED9" s="119"/>
      <c r="EE9" s="119"/>
      <c r="EF9" s="119"/>
      <c r="EG9" s="119"/>
      <c r="EH9" s="119"/>
      <c r="EI9" s="119"/>
      <c r="EJ9" s="119"/>
      <c r="EK9" s="119"/>
      <c r="EL9" s="119"/>
      <c r="EM9" s="119"/>
      <c r="EN9" s="119"/>
      <c r="EO9" s="119"/>
      <c r="EP9" s="119"/>
      <c r="EQ9" s="119"/>
      <c r="ER9" s="119"/>
      <c r="ES9" s="119"/>
      <c r="ET9" s="119"/>
      <c r="EU9" s="119"/>
      <c r="EV9" s="119"/>
      <c r="EW9" s="119"/>
      <c r="EX9" s="119"/>
      <c r="EY9" s="119"/>
      <c r="EZ9" s="119"/>
      <c r="FA9" s="119"/>
    </row>
    <row r="10" spans="1:312" ht="15" customHeight="1">
      <c r="B10" s="421"/>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56"/>
      <c r="AR10" s="456"/>
      <c r="AS10" s="456"/>
      <c r="AT10" s="456"/>
      <c r="AU10" s="456"/>
      <c r="AV10" s="456"/>
      <c r="AW10" s="456"/>
      <c r="AX10" s="456"/>
      <c r="AY10" s="456"/>
      <c r="AZ10" s="456"/>
      <c r="BA10" s="456"/>
      <c r="BB10" s="456"/>
      <c r="BD10" s="456"/>
      <c r="BE10" s="456"/>
      <c r="BF10" s="456"/>
      <c r="BG10" s="456"/>
      <c r="BH10" s="456"/>
      <c r="BI10" s="456"/>
      <c r="BJ10" s="456"/>
      <c r="BK10" s="456"/>
      <c r="BL10" s="456"/>
      <c r="BM10" s="456"/>
      <c r="BN10" s="456"/>
      <c r="BP10" s="456"/>
      <c r="BQ10" s="456"/>
      <c r="BR10" s="456"/>
      <c r="BS10" s="456"/>
      <c r="BT10" s="456"/>
      <c r="BU10" s="456"/>
      <c r="BV10" s="456"/>
      <c r="BW10" s="456"/>
      <c r="BX10" s="456"/>
      <c r="BY10" s="456"/>
      <c r="BZ10" s="456"/>
      <c r="CB10" s="456"/>
      <c r="CC10" s="456"/>
      <c r="CD10" s="456"/>
      <c r="CE10" s="456"/>
      <c r="CF10" s="456"/>
      <c r="CG10" s="456"/>
      <c r="CH10" s="456"/>
      <c r="CI10" s="456"/>
      <c r="CJ10" s="456"/>
      <c r="CK10" s="456"/>
      <c r="CL10" s="456"/>
      <c r="CM10" s="456"/>
      <c r="CN10" s="456"/>
      <c r="CO10" s="456"/>
      <c r="CP10" s="456"/>
      <c r="CQ10" s="456"/>
      <c r="CR10" s="456"/>
      <c r="CS10" s="456"/>
      <c r="CT10" s="456"/>
      <c r="CU10" s="456"/>
      <c r="CV10" s="456"/>
      <c r="CW10" s="456"/>
      <c r="CX10" s="456"/>
      <c r="CY10" s="456"/>
      <c r="CZ10" s="456"/>
      <c r="DA10" s="456"/>
      <c r="DB10" s="456"/>
      <c r="DC10" s="456"/>
      <c r="DD10" s="456"/>
      <c r="DE10" s="456"/>
      <c r="DF10" s="456"/>
      <c r="DG10" s="456"/>
      <c r="DH10" s="456"/>
      <c r="DI10" s="456"/>
      <c r="DJ10" s="456"/>
      <c r="DK10" s="456"/>
      <c r="DL10" s="456"/>
      <c r="DM10" s="456"/>
      <c r="DN10" s="456"/>
      <c r="DO10" s="456"/>
      <c r="DP10" s="456"/>
      <c r="DQ10" s="456"/>
      <c r="DR10" s="456"/>
      <c r="DS10" s="456"/>
      <c r="DT10" s="456"/>
      <c r="DU10" s="456"/>
      <c r="DV10" s="456"/>
      <c r="DW10" s="456"/>
      <c r="DX10" s="456"/>
      <c r="DY10" s="456"/>
      <c r="DZ10" s="456"/>
      <c r="EA10" s="456"/>
      <c r="EB10" s="456"/>
      <c r="EC10" s="456"/>
      <c r="ED10" s="456"/>
      <c r="EE10" s="456"/>
      <c r="EF10" s="456"/>
      <c r="EG10" s="456"/>
      <c r="EH10" s="456"/>
      <c r="EI10" s="456"/>
      <c r="EJ10" s="456"/>
      <c r="EK10" s="456"/>
      <c r="EL10" s="456"/>
      <c r="EM10" s="456"/>
    </row>
    <row r="11" spans="1:312" ht="27" customHeight="1">
      <c r="B11" s="842" t="s">
        <v>541</v>
      </c>
      <c r="C11" s="843"/>
      <c r="D11" s="425" t="s">
        <v>542</v>
      </c>
      <c r="E11" s="425" t="s">
        <v>543</v>
      </c>
      <c r="F11" s="425" t="s">
        <v>544</v>
      </c>
      <c r="G11" s="425" t="s">
        <v>545</v>
      </c>
      <c r="H11" s="425" t="s">
        <v>667</v>
      </c>
      <c r="I11" s="425" t="s">
        <v>546</v>
      </c>
      <c r="J11" s="425" t="s">
        <v>547</v>
      </c>
      <c r="K11" s="425" t="s">
        <v>548</v>
      </c>
      <c r="L11" s="425" t="s">
        <v>549</v>
      </c>
      <c r="M11" s="425" t="s">
        <v>550</v>
      </c>
      <c r="N11" s="425" t="s">
        <v>551</v>
      </c>
      <c r="O11" s="425" t="s">
        <v>552</v>
      </c>
      <c r="P11" s="425" t="s">
        <v>553</v>
      </c>
      <c r="Q11" s="425" t="s">
        <v>694</v>
      </c>
      <c r="R11" s="425" t="s">
        <v>695</v>
      </c>
      <c r="S11" s="425" t="s">
        <v>783</v>
      </c>
      <c r="T11" s="425" t="s">
        <v>784</v>
      </c>
      <c r="U11" s="425" t="s">
        <v>785</v>
      </c>
      <c r="V11" s="425" t="s">
        <v>786</v>
      </c>
      <c r="W11" s="425" t="s">
        <v>787</v>
      </c>
      <c r="X11" s="425" t="s">
        <v>788</v>
      </c>
      <c r="Y11" s="425" t="s">
        <v>789</v>
      </c>
      <c r="Z11" s="425" t="s">
        <v>790</v>
      </c>
      <c r="AA11" s="425" t="s">
        <v>791</v>
      </c>
      <c r="AB11" s="425" t="s">
        <v>792</v>
      </c>
      <c r="AC11" s="425" t="s">
        <v>836</v>
      </c>
      <c r="AD11" s="425" t="s">
        <v>837</v>
      </c>
      <c r="AE11" s="425" t="s">
        <v>838</v>
      </c>
      <c r="AF11" s="425" t="s">
        <v>839</v>
      </c>
      <c r="AG11" s="425" t="s">
        <v>840</v>
      </c>
      <c r="AH11" s="425" t="s">
        <v>841</v>
      </c>
      <c r="AI11" s="425" t="s">
        <v>842</v>
      </c>
      <c r="AJ11" s="425" t="s">
        <v>843</v>
      </c>
      <c r="AK11" s="425" t="s">
        <v>844</v>
      </c>
      <c r="AL11" s="425" t="s">
        <v>845</v>
      </c>
      <c r="AM11" s="425" t="s">
        <v>846</v>
      </c>
      <c r="AN11" s="425" t="s">
        <v>858</v>
      </c>
      <c r="AO11" s="425" t="s">
        <v>859</v>
      </c>
      <c r="AP11" s="425" t="s">
        <v>860</v>
      </c>
      <c r="AQ11" s="425" t="s">
        <v>861</v>
      </c>
      <c r="AR11" s="425" t="s">
        <v>862</v>
      </c>
      <c r="AS11" s="425" t="s">
        <v>863</v>
      </c>
      <c r="AT11" s="425" t="s">
        <v>864</v>
      </c>
      <c r="AU11" s="425" t="s">
        <v>865</v>
      </c>
      <c r="AV11" s="425" t="s">
        <v>866</v>
      </c>
      <c r="AW11" s="425" t="s">
        <v>867</v>
      </c>
      <c r="AX11" s="425" t="s">
        <v>868</v>
      </c>
      <c r="AY11" s="425" t="s">
        <v>869</v>
      </c>
      <c r="AZ11" s="425" t="s">
        <v>870</v>
      </c>
      <c r="BA11" s="425" t="s">
        <v>871</v>
      </c>
      <c r="BB11" s="425" t="s">
        <v>872</v>
      </c>
      <c r="BC11" s="425" t="s">
        <v>873</v>
      </c>
      <c r="BD11" s="425" t="s">
        <v>874</v>
      </c>
      <c r="BE11" s="425" t="s">
        <v>875</v>
      </c>
      <c r="BF11" s="425" t="s">
        <v>876</v>
      </c>
      <c r="BG11" s="425" t="s">
        <v>877</v>
      </c>
      <c r="BH11" s="425" t="s">
        <v>878</v>
      </c>
      <c r="BI11" s="425" t="s">
        <v>879</v>
      </c>
      <c r="BJ11" s="425" t="s">
        <v>880</v>
      </c>
      <c r="BK11" s="425" t="s">
        <v>881</v>
      </c>
      <c r="BL11" s="425" t="s">
        <v>882</v>
      </c>
      <c r="BM11" s="425" t="s">
        <v>883</v>
      </c>
      <c r="BN11" s="425" t="s">
        <v>884</v>
      </c>
      <c r="BO11" s="425" t="s">
        <v>885</v>
      </c>
      <c r="BP11" s="425" t="s">
        <v>886</v>
      </c>
      <c r="BQ11" s="425" t="s">
        <v>887</v>
      </c>
      <c r="BR11" s="425" t="s">
        <v>888</v>
      </c>
      <c r="BS11" s="425" t="s">
        <v>889</v>
      </c>
      <c r="BT11" s="425" t="s">
        <v>890</v>
      </c>
      <c r="BU11" s="425" t="s">
        <v>891</v>
      </c>
      <c r="BV11" s="425" t="s">
        <v>892</v>
      </c>
      <c r="BW11" s="425" t="s">
        <v>893</v>
      </c>
      <c r="BX11" s="425" t="s">
        <v>894</v>
      </c>
      <c r="BY11" s="425" t="s">
        <v>895</v>
      </c>
      <c r="BZ11" s="425" t="s">
        <v>896</v>
      </c>
      <c r="CA11" s="425" t="s">
        <v>897</v>
      </c>
      <c r="CB11" s="425" t="s">
        <v>898</v>
      </c>
      <c r="CC11" s="425" t="s">
        <v>899</v>
      </c>
      <c r="CD11" s="425" t="s">
        <v>900</v>
      </c>
      <c r="CE11" s="425" t="s">
        <v>901</v>
      </c>
      <c r="CF11" s="425" t="s">
        <v>902</v>
      </c>
      <c r="CG11" s="425" t="s">
        <v>903</v>
      </c>
      <c r="CH11" s="425" t="s">
        <v>904</v>
      </c>
      <c r="CI11" s="425" t="s">
        <v>905</v>
      </c>
      <c r="CJ11" s="425" t="s">
        <v>906</v>
      </c>
      <c r="CK11" s="425" t="s">
        <v>907</v>
      </c>
      <c r="CL11" s="425" t="s">
        <v>908</v>
      </c>
      <c r="CM11" s="425" t="s">
        <v>909</v>
      </c>
      <c r="CN11" s="425" t="s">
        <v>910</v>
      </c>
      <c r="CO11" s="425" t="s">
        <v>911</v>
      </c>
      <c r="CP11" s="425" t="s">
        <v>912</v>
      </c>
      <c r="CQ11" s="425" t="s">
        <v>913</v>
      </c>
      <c r="CR11" s="425" t="s">
        <v>914</v>
      </c>
      <c r="CS11" s="425" t="s">
        <v>915</v>
      </c>
      <c r="CT11" s="425" t="s">
        <v>916</v>
      </c>
      <c r="CU11" s="425" t="s">
        <v>917</v>
      </c>
      <c r="CV11" s="425" t="s">
        <v>918</v>
      </c>
      <c r="CW11" s="425" t="s">
        <v>919</v>
      </c>
      <c r="CX11" s="425" t="s">
        <v>920</v>
      </c>
      <c r="CY11" s="425" t="s">
        <v>921</v>
      </c>
      <c r="CZ11" s="425" t="s">
        <v>922</v>
      </c>
      <c r="DA11" s="425" t="s">
        <v>923</v>
      </c>
      <c r="DB11" s="425" t="s">
        <v>924</v>
      </c>
      <c r="DC11" s="425" t="s">
        <v>925</v>
      </c>
      <c r="DD11" s="425" t="s">
        <v>926</v>
      </c>
      <c r="DE11" s="425" t="s">
        <v>927</v>
      </c>
      <c r="DF11" s="425" t="s">
        <v>928</v>
      </c>
      <c r="DG11" s="425" t="s">
        <v>929</v>
      </c>
      <c r="DH11" s="425" t="s">
        <v>930</v>
      </c>
      <c r="DI11" s="425" t="s">
        <v>931</v>
      </c>
      <c r="DJ11" s="425" t="s">
        <v>932</v>
      </c>
      <c r="DK11" s="425" t="s">
        <v>933</v>
      </c>
      <c r="DL11" s="425" t="s">
        <v>934</v>
      </c>
      <c r="DM11" s="425" t="s">
        <v>935</v>
      </c>
      <c r="DN11" s="425" t="s">
        <v>936</v>
      </c>
      <c r="DO11" s="425" t="s">
        <v>937</v>
      </c>
      <c r="DP11" s="425" t="s">
        <v>938</v>
      </c>
      <c r="DQ11" s="425" t="s">
        <v>939</v>
      </c>
      <c r="DR11" s="425" t="s">
        <v>940</v>
      </c>
      <c r="DS11" s="425" t="s">
        <v>941</v>
      </c>
      <c r="DT11" s="425" t="s">
        <v>942</v>
      </c>
      <c r="DU11" s="425" t="s">
        <v>943</v>
      </c>
      <c r="DV11" s="425" t="s">
        <v>944</v>
      </c>
      <c r="DW11" s="425" t="s">
        <v>945</v>
      </c>
      <c r="DX11" s="425" t="s">
        <v>946</v>
      </c>
      <c r="DY11" s="425" t="s">
        <v>947</v>
      </c>
      <c r="DZ11" s="425" t="s">
        <v>948</v>
      </c>
      <c r="EA11" s="425" t="s">
        <v>949</v>
      </c>
      <c r="EB11" s="425" t="s">
        <v>950</v>
      </c>
      <c r="EC11" s="425" t="s">
        <v>951</v>
      </c>
      <c r="ED11" s="425" t="s">
        <v>952</v>
      </c>
      <c r="EE11" s="425" t="s">
        <v>953</v>
      </c>
      <c r="EF11" s="425" t="s">
        <v>954</v>
      </c>
      <c r="EG11" s="425" t="s">
        <v>955</v>
      </c>
      <c r="EH11" s="425" t="s">
        <v>956</v>
      </c>
      <c r="EI11" s="425" t="s">
        <v>957</v>
      </c>
      <c r="EJ11" s="425" t="s">
        <v>958</v>
      </c>
      <c r="EK11" s="425" t="s">
        <v>959</v>
      </c>
      <c r="EL11" s="425" t="s">
        <v>960</v>
      </c>
      <c r="EM11" s="425" t="s">
        <v>961</v>
      </c>
      <c r="EN11" s="425" t="s">
        <v>962</v>
      </c>
      <c r="EO11" s="425" t="s">
        <v>963</v>
      </c>
      <c r="EP11" s="425" t="s">
        <v>964</v>
      </c>
      <c r="EQ11" s="425" t="s">
        <v>965</v>
      </c>
      <c r="ER11" s="425" t="s">
        <v>966</v>
      </c>
      <c r="ES11" s="425" t="s">
        <v>967</v>
      </c>
      <c r="ET11" s="425" t="s">
        <v>968</v>
      </c>
      <c r="EU11" s="425" t="s">
        <v>969</v>
      </c>
      <c r="EV11" s="425" t="s">
        <v>970</v>
      </c>
      <c r="EW11" s="425" t="s">
        <v>971</v>
      </c>
      <c r="EX11" s="425" t="s">
        <v>972</v>
      </c>
      <c r="EY11" s="425" t="s">
        <v>973</v>
      </c>
      <c r="EZ11" s="425" t="s">
        <v>974</v>
      </c>
    </row>
    <row r="12" spans="1:312" ht="27" customHeight="1">
      <c r="B12" s="915" t="s">
        <v>793</v>
      </c>
      <c r="C12" s="916"/>
      <c r="D12" s="874" t="s">
        <v>975</v>
      </c>
      <c r="E12" s="870"/>
      <c r="F12" s="870"/>
      <c r="G12" s="870"/>
      <c r="H12" s="870"/>
      <c r="I12" s="870"/>
      <c r="J12" s="870"/>
      <c r="K12" s="870"/>
      <c r="L12" s="870"/>
      <c r="M12" s="870"/>
      <c r="N12" s="870"/>
      <c r="O12" s="870"/>
      <c r="P12" s="870"/>
      <c r="Q12" s="870"/>
      <c r="R12" s="870"/>
      <c r="S12" s="870"/>
      <c r="T12" s="870"/>
      <c r="U12" s="870"/>
      <c r="V12" s="870"/>
      <c r="W12" s="870"/>
      <c r="X12" s="870"/>
      <c r="Y12" s="870"/>
      <c r="Z12" s="870"/>
      <c r="AA12" s="870"/>
      <c r="AB12" s="870"/>
      <c r="AC12" s="870"/>
      <c r="AD12" s="870"/>
      <c r="AE12" s="871"/>
      <c r="AF12" s="874" t="s">
        <v>976</v>
      </c>
      <c r="AG12" s="870"/>
      <c r="AH12" s="870"/>
      <c r="AI12" s="870"/>
      <c r="AJ12" s="870"/>
      <c r="AK12" s="870"/>
      <c r="AL12" s="870"/>
      <c r="AM12" s="870"/>
      <c r="AN12" s="870"/>
      <c r="AO12" s="870"/>
      <c r="AP12" s="870"/>
      <c r="AQ12" s="871"/>
      <c r="AR12" s="874" t="s">
        <v>977</v>
      </c>
      <c r="AS12" s="870"/>
      <c r="AT12" s="870"/>
      <c r="AU12" s="870"/>
      <c r="AV12" s="870"/>
      <c r="AW12" s="870"/>
      <c r="AX12" s="870"/>
      <c r="AY12" s="870"/>
      <c r="AZ12" s="870"/>
      <c r="BA12" s="870"/>
      <c r="BB12" s="870"/>
      <c r="BC12" s="871"/>
      <c r="BD12" s="874" t="s">
        <v>978</v>
      </c>
      <c r="BE12" s="870"/>
      <c r="BF12" s="870"/>
      <c r="BG12" s="870"/>
      <c r="BH12" s="870"/>
      <c r="BI12" s="870"/>
      <c r="BJ12" s="870"/>
      <c r="BK12" s="870"/>
      <c r="BL12" s="870"/>
      <c r="BM12" s="870"/>
      <c r="BN12" s="870"/>
      <c r="BO12" s="871"/>
      <c r="BP12" s="890" t="s">
        <v>979</v>
      </c>
      <c r="BQ12" s="873"/>
      <c r="BR12" s="873"/>
      <c r="BS12" s="873"/>
      <c r="BT12" s="873"/>
      <c r="BU12" s="873"/>
      <c r="BV12" s="873"/>
      <c r="BW12" s="873"/>
      <c r="BX12" s="873"/>
      <c r="BY12" s="873"/>
      <c r="BZ12" s="873"/>
      <c r="CA12" s="873"/>
      <c r="CB12" s="874" t="s">
        <v>980</v>
      </c>
      <c r="CC12" s="870"/>
      <c r="CD12" s="870"/>
      <c r="CE12" s="870"/>
      <c r="CF12" s="870"/>
      <c r="CG12" s="870"/>
      <c r="CH12" s="870"/>
      <c r="CI12" s="870"/>
      <c r="CJ12" s="870"/>
      <c r="CK12" s="870"/>
      <c r="CL12" s="870"/>
      <c r="CM12" s="870"/>
      <c r="CN12" s="870"/>
      <c r="CO12" s="870"/>
      <c r="CP12" s="870"/>
      <c r="CQ12" s="870"/>
      <c r="CR12" s="870"/>
      <c r="CS12" s="870"/>
      <c r="CT12" s="870"/>
      <c r="CU12" s="870"/>
      <c r="CV12" s="870"/>
      <c r="CW12" s="870"/>
      <c r="CX12" s="870"/>
      <c r="CY12" s="870"/>
      <c r="CZ12" s="870"/>
      <c r="DA12" s="870"/>
      <c r="DB12" s="870"/>
      <c r="DC12" s="871"/>
      <c r="DD12" s="874" t="s">
        <v>981</v>
      </c>
      <c r="DE12" s="870"/>
      <c r="DF12" s="870"/>
      <c r="DG12" s="870"/>
      <c r="DH12" s="870"/>
      <c r="DI12" s="870"/>
      <c r="DJ12" s="870"/>
      <c r="DK12" s="870"/>
      <c r="DL12" s="870"/>
      <c r="DM12" s="870"/>
      <c r="DN12" s="870"/>
      <c r="DO12" s="871"/>
      <c r="DP12" s="874" t="s">
        <v>982</v>
      </c>
      <c r="DQ12" s="870"/>
      <c r="DR12" s="870"/>
      <c r="DS12" s="870"/>
      <c r="DT12" s="870"/>
      <c r="DU12" s="870"/>
      <c r="DV12" s="870"/>
      <c r="DW12" s="870"/>
      <c r="DX12" s="870"/>
      <c r="DY12" s="870"/>
      <c r="DZ12" s="870"/>
      <c r="EA12" s="871"/>
      <c r="EB12" s="874" t="s">
        <v>983</v>
      </c>
      <c r="EC12" s="870"/>
      <c r="ED12" s="870"/>
      <c r="EE12" s="870"/>
      <c r="EF12" s="870"/>
      <c r="EG12" s="870"/>
      <c r="EH12" s="870"/>
      <c r="EI12" s="870"/>
      <c r="EJ12" s="870"/>
      <c r="EK12" s="870"/>
      <c r="EL12" s="870"/>
      <c r="EM12" s="871"/>
      <c r="EN12" s="890" t="s">
        <v>984</v>
      </c>
      <c r="EO12" s="873"/>
      <c r="EP12" s="873"/>
      <c r="EQ12" s="873"/>
      <c r="ER12" s="873"/>
      <c r="ES12" s="873"/>
      <c r="ET12" s="873"/>
      <c r="EU12" s="873"/>
      <c r="EV12" s="873"/>
      <c r="EW12" s="873"/>
      <c r="EX12" s="873"/>
      <c r="EY12" s="873"/>
      <c r="EZ12" s="939" t="s">
        <v>557</v>
      </c>
    </row>
    <row r="13" spans="1:312" s="99" customFormat="1" ht="27" customHeight="1">
      <c r="B13" s="917"/>
      <c r="C13" s="918"/>
      <c r="D13" s="938" t="s">
        <v>797</v>
      </c>
      <c r="E13" s="942"/>
      <c r="F13" s="942"/>
      <c r="G13" s="926"/>
      <c r="H13" s="938" t="s">
        <v>985</v>
      </c>
      <c r="I13" s="926"/>
      <c r="J13" s="923" t="s">
        <v>810</v>
      </c>
      <c r="K13" s="938" t="s">
        <v>811</v>
      </c>
      <c r="L13" s="942"/>
      <c r="M13" s="942"/>
      <c r="N13" s="926"/>
      <c r="O13" s="943" t="s">
        <v>986</v>
      </c>
      <c r="P13" s="938" t="s">
        <v>848</v>
      </c>
      <c r="Q13" s="942"/>
      <c r="R13" s="926"/>
      <c r="S13" s="834" t="s">
        <v>801</v>
      </c>
      <c r="T13" s="852" t="s">
        <v>802</v>
      </c>
      <c r="U13" s="852" t="s">
        <v>992</v>
      </c>
      <c r="V13" s="853"/>
      <c r="W13" s="938" t="s">
        <v>988</v>
      </c>
      <c r="X13" s="942"/>
      <c r="Y13" s="926"/>
      <c r="Z13" s="938" t="s">
        <v>989</v>
      </c>
      <c r="AA13" s="926"/>
      <c r="AB13" s="938" t="s">
        <v>805</v>
      </c>
      <c r="AC13" s="942"/>
      <c r="AD13" s="926"/>
      <c r="AE13" s="923" t="s">
        <v>990</v>
      </c>
      <c r="AF13" s="923" t="s">
        <v>806</v>
      </c>
      <c r="AG13" s="834" t="s">
        <v>798</v>
      </c>
      <c r="AH13" s="852" t="s">
        <v>799</v>
      </c>
      <c r="AI13" s="853"/>
      <c r="AJ13" s="853"/>
      <c r="AK13" s="852" t="s">
        <v>800</v>
      </c>
      <c r="AL13" s="852" t="s">
        <v>808</v>
      </c>
      <c r="AM13" s="852" t="s">
        <v>803</v>
      </c>
      <c r="AN13" s="938" t="s">
        <v>989</v>
      </c>
      <c r="AO13" s="926"/>
      <c r="AP13" s="943" t="s">
        <v>805</v>
      </c>
      <c r="AQ13" s="923" t="s">
        <v>990</v>
      </c>
      <c r="AR13" s="923" t="s">
        <v>806</v>
      </c>
      <c r="AS13" s="852" t="s">
        <v>798</v>
      </c>
      <c r="AT13" s="852" t="s">
        <v>799</v>
      </c>
      <c r="AU13" s="853"/>
      <c r="AV13" s="853"/>
      <c r="AW13" s="852" t="s">
        <v>800</v>
      </c>
      <c r="AX13" s="923" t="s">
        <v>808</v>
      </c>
      <c r="AY13" s="852" t="s">
        <v>803</v>
      </c>
      <c r="AZ13" s="938" t="s">
        <v>989</v>
      </c>
      <c r="BA13" s="926"/>
      <c r="BB13" s="943" t="s">
        <v>805</v>
      </c>
      <c r="BC13" s="923" t="s">
        <v>991</v>
      </c>
      <c r="BD13" s="923" t="s">
        <v>806</v>
      </c>
      <c r="BE13" s="834" t="s">
        <v>798</v>
      </c>
      <c r="BF13" s="852" t="s">
        <v>799</v>
      </c>
      <c r="BG13" s="853"/>
      <c r="BH13" s="853"/>
      <c r="BI13" s="852" t="s">
        <v>800</v>
      </c>
      <c r="BJ13" s="852" t="s">
        <v>808</v>
      </c>
      <c r="BK13" s="852" t="s">
        <v>803</v>
      </c>
      <c r="BL13" s="938" t="s">
        <v>989</v>
      </c>
      <c r="BM13" s="926"/>
      <c r="BN13" s="943" t="s">
        <v>805</v>
      </c>
      <c r="BO13" s="923" t="s">
        <v>991</v>
      </c>
      <c r="BP13" s="923" t="s">
        <v>806</v>
      </c>
      <c r="BQ13" s="945" t="s">
        <v>798</v>
      </c>
      <c r="BR13" s="852" t="s">
        <v>799</v>
      </c>
      <c r="BS13" s="853"/>
      <c r="BT13" s="853"/>
      <c r="BU13" s="945" t="s">
        <v>800</v>
      </c>
      <c r="BV13" s="946" t="s">
        <v>808</v>
      </c>
      <c r="BW13" s="945" t="s">
        <v>803</v>
      </c>
      <c r="BX13" s="938" t="s">
        <v>989</v>
      </c>
      <c r="BY13" s="926"/>
      <c r="BZ13" s="943" t="s">
        <v>805</v>
      </c>
      <c r="CA13" s="852" t="s">
        <v>990</v>
      </c>
      <c r="CB13" s="938" t="s">
        <v>797</v>
      </c>
      <c r="CC13" s="942"/>
      <c r="CD13" s="942"/>
      <c r="CE13" s="926"/>
      <c r="CF13" s="938" t="s">
        <v>985</v>
      </c>
      <c r="CG13" s="926"/>
      <c r="CH13" s="923" t="s">
        <v>810</v>
      </c>
      <c r="CI13" s="938" t="s">
        <v>811</v>
      </c>
      <c r="CJ13" s="942"/>
      <c r="CK13" s="942"/>
      <c r="CL13" s="926"/>
      <c r="CM13" s="943" t="s">
        <v>986</v>
      </c>
      <c r="CN13" s="938" t="s">
        <v>848</v>
      </c>
      <c r="CO13" s="942"/>
      <c r="CP13" s="926"/>
      <c r="CQ13" s="834" t="s">
        <v>801</v>
      </c>
      <c r="CR13" s="852" t="s">
        <v>802</v>
      </c>
      <c r="CS13" s="852" t="s">
        <v>992</v>
      </c>
      <c r="CT13" s="853"/>
      <c r="CU13" s="938" t="s">
        <v>988</v>
      </c>
      <c r="CV13" s="942"/>
      <c r="CW13" s="926"/>
      <c r="CX13" s="938" t="s">
        <v>989</v>
      </c>
      <c r="CY13" s="926"/>
      <c r="CZ13" s="938" t="s">
        <v>805</v>
      </c>
      <c r="DA13" s="942"/>
      <c r="DB13" s="926"/>
      <c r="DC13" s="923" t="s">
        <v>990</v>
      </c>
      <c r="DD13" s="923" t="s">
        <v>806</v>
      </c>
      <c r="DE13" s="834" t="s">
        <v>798</v>
      </c>
      <c r="DF13" s="852" t="s">
        <v>799</v>
      </c>
      <c r="DG13" s="853"/>
      <c r="DH13" s="853"/>
      <c r="DI13" s="852" t="s">
        <v>800</v>
      </c>
      <c r="DJ13" s="852" t="s">
        <v>808</v>
      </c>
      <c r="DK13" s="852" t="s">
        <v>803</v>
      </c>
      <c r="DL13" s="938" t="s">
        <v>989</v>
      </c>
      <c r="DM13" s="926"/>
      <c r="DN13" s="943" t="s">
        <v>805</v>
      </c>
      <c r="DO13" s="923" t="s">
        <v>990</v>
      </c>
      <c r="DP13" s="923" t="s">
        <v>806</v>
      </c>
      <c r="DQ13" s="852" t="s">
        <v>798</v>
      </c>
      <c r="DR13" s="852" t="s">
        <v>799</v>
      </c>
      <c r="DS13" s="853"/>
      <c r="DT13" s="853"/>
      <c r="DU13" s="852" t="s">
        <v>800</v>
      </c>
      <c r="DV13" s="923" t="s">
        <v>808</v>
      </c>
      <c r="DW13" s="852" t="s">
        <v>803</v>
      </c>
      <c r="DX13" s="938" t="s">
        <v>989</v>
      </c>
      <c r="DY13" s="926"/>
      <c r="DZ13" s="943" t="s">
        <v>805</v>
      </c>
      <c r="EA13" s="923" t="s">
        <v>991</v>
      </c>
      <c r="EB13" s="923" t="s">
        <v>806</v>
      </c>
      <c r="EC13" s="834" t="s">
        <v>798</v>
      </c>
      <c r="ED13" s="852" t="s">
        <v>799</v>
      </c>
      <c r="EE13" s="853"/>
      <c r="EF13" s="853"/>
      <c r="EG13" s="852" t="s">
        <v>800</v>
      </c>
      <c r="EH13" s="852" t="s">
        <v>808</v>
      </c>
      <c r="EI13" s="852" t="s">
        <v>803</v>
      </c>
      <c r="EJ13" s="938" t="s">
        <v>989</v>
      </c>
      <c r="EK13" s="926"/>
      <c r="EL13" s="943" t="s">
        <v>805</v>
      </c>
      <c r="EM13" s="923" t="s">
        <v>991</v>
      </c>
      <c r="EN13" s="923" t="s">
        <v>806</v>
      </c>
      <c r="EO13" s="945" t="s">
        <v>798</v>
      </c>
      <c r="EP13" s="852" t="s">
        <v>799</v>
      </c>
      <c r="EQ13" s="853"/>
      <c r="ER13" s="853"/>
      <c r="ES13" s="945" t="s">
        <v>800</v>
      </c>
      <c r="ET13" s="946" t="s">
        <v>808</v>
      </c>
      <c r="EU13" s="945" t="s">
        <v>803</v>
      </c>
      <c r="EV13" s="938" t="s">
        <v>989</v>
      </c>
      <c r="EW13" s="926"/>
      <c r="EX13" s="943" t="s">
        <v>805</v>
      </c>
      <c r="EY13" s="852" t="s">
        <v>990</v>
      </c>
      <c r="EZ13" s="940"/>
      <c r="FB13" s="46"/>
      <c r="FC13" s="46"/>
      <c r="FD13" s="46"/>
      <c r="FE13" s="46"/>
      <c r="FF13" s="46"/>
      <c r="FG13" s="46"/>
      <c r="FH13" s="46"/>
      <c r="FI13" s="46"/>
      <c r="FJ13" s="46"/>
      <c r="FK13" s="46"/>
      <c r="FL13" s="46"/>
      <c r="FM13" s="46"/>
      <c r="FN13" s="46"/>
      <c r="FO13" s="46"/>
      <c r="FP13" s="46"/>
      <c r="FQ13" s="46"/>
      <c r="FR13" s="46"/>
      <c r="FS13" s="46"/>
      <c r="FT13" s="46"/>
      <c r="FU13" s="46"/>
      <c r="FV13" s="46"/>
      <c r="FW13" s="46"/>
      <c r="FX13" s="46"/>
      <c r="FY13" s="46"/>
      <c r="FZ13" s="46"/>
      <c r="GA13" s="46"/>
      <c r="GB13" s="46"/>
      <c r="GC13" s="46"/>
      <c r="GD13" s="46"/>
      <c r="GE13" s="46"/>
      <c r="GF13" s="46"/>
      <c r="GG13" s="46"/>
      <c r="GH13" s="46"/>
      <c r="GI13" s="46"/>
      <c r="GJ13" s="46"/>
      <c r="GK13" s="46"/>
      <c r="GL13" s="46"/>
      <c r="GM13" s="46"/>
      <c r="GN13" s="46"/>
      <c r="GO13" s="46"/>
      <c r="GP13" s="46"/>
      <c r="GQ13" s="46"/>
      <c r="GR13" s="46"/>
      <c r="GS13" s="46"/>
      <c r="GT13" s="46"/>
      <c r="GU13" s="46"/>
      <c r="GV13" s="46"/>
      <c r="GW13" s="46"/>
      <c r="GX13" s="46"/>
      <c r="GY13" s="46"/>
      <c r="GZ13" s="46"/>
      <c r="HA13" s="46"/>
      <c r="HB13" s="46"/>
      <c r="HC13" s="46"/>
      <c r="HD13" s="46"/>
      <c r="HE13" s="46"/>
      <c r="HF13" s="46"/>
      <c r="HG13" s="46"/>
      <c r="HH13" s="46"/>
      <c r="HI13" s="46"/>
      <c r="HJ13" s="46"/>
      <c r="HK13" s="46"/>
      <c r="HL13" s="46"/>
      <c r="HM13" s="46"/>
      <c r="HN13" s="46"/>
      <c r="HO13" s="46"/>
      <c r="HP13" s="46"/>
      <c r="HQ13" s="46"/>
      <c r="HR13" s="46"/>
      <c r="HS13" s="46"/>
      <c r="HT13" s="46"/>
      <c r="HU13" s="46"/>
      <c r="HV13" s="46"/>
      <c r="HW13" s="46"/>
      <c r="HX13" s="46"/>
      <c r="HY13" s="46"/>
      <c r="HZ13" s="46"/>
      <c r="IA13" s="46"/>
      <c r="IB13" s="46"/>
      <c r="IC13" s="46"/>
      <c r="ID13" s="46"/>
      <c r="IE13" s="46"/>
      <c r="IF13" s="46"/>
      <c r="IG13" s="46"/>
      <c r="IH13" s="46"/>
      <c r="II13" s="46"/>
      <c r="IJ13" s="46"/>
      <c r="IK13" s="46"/>
      <c r="IL13" s="46"/>
      <c r="IM13" s="46"/>
      <c r="IN13" s="46"/>
      <c r="IO13" s="46"/>
      <c r="IP13" s="46"/>
      <c r="IQ13" s="46"/>
      <c r="IR13" s="46"/>
      <c r="IS13" s="46"/>
      <c r="IT13" s="46"/>
      <c r="IU13" s="46"/>
      <c r="IV13" s="46"/>
      <c r="IW13" s="46"/>
      <c r="IX13" s="46"/>
      <c r="IY13" s="46"/>
      <c r="IZ13" s="46"/>
      <c r="JA13" s="46"/>
      <c r="JB13" s="46"/>
      <c r="JC13" s="46"/>
      <c r="JD13" s="46"/>
      <c r="JE13" s="46"/>
      <c r="JF13" s="46"/>
      <c r="JG13" s="46"/>
      <c r="JH13" s="46"/>
      <c r="JI13" s="46"/>
      <c r="JJ13" s="46"/>
      <c r="JK13" s="46"/>
      <c r="JL13" s="46"/>
      <c r="JM13" s="46"/>
      <c r="JN13" s="46"/>
      <c r="JO13" s="46"/>
      <c r="JP13" s="46"/>
      <c r="JQ13" s="46"/>
      <c r="JR13" s="46"/>
      <c r="JS13" s="46"/>
      <c r="JT13" s="46"/>
      <c r="JU13" s="46"/>
      <c r="JV13" s="46"/>
      <c r="JW13" s="46"/>
      <c r="JX13" s="46"/>
      <c r="JY13" s="46"/>
      <c r="JZ13" s="46"/>
      <c r="KA13" s="46"/>
      <c r="KB13" s="46"/>
      <c r="KC13" s="46"/>
      <c r="KD13" s="46"/>
      <c r="KE13" s="46"/>
      <c r="KF13" s="46"/>
      <c r="KG13" s="46"/>
      <c r="KH13" s="46"/>
      <c r="KI13" s="46"/>
      <c r="KJ13" s="46"/>
      <c r="KK13" s="46"/>
      <c r="KL13" s="46"/>
      <c r="KM13" s="46"/>
      <c r="KN13" s="46"/>
      <c r="KO13" s="46"/>
      <c r="KP13" s="46"/>
      <c r="KQ13" s="46"/>
      <c r="KR13" s="46"/>
      <c r="KS13" s="46"/>
      <c r="KT13" s="46"/>
      <c r="KU13" s="46"/>
      <c r="KV13" s="46"/>
      <c r="KW13" s="46"/>
      <c r="KX13" s="46"/>
      <c r="KY13" s="46"/>
      <c r="KZ13" s="46"/>
    </row>
    <row r="14" spans="1:312" s="99" customFormat="1" ht="51" customHeight="1">
      <c r="B14" s="917"/>
      <c r="C14" s="918"/>
      <c r="D14" s="364" t="s">
        <v>993</v>
      </c>
      <c r="E14" s="364" t="s">
        <v>994</v>
      </c>
      <c r="F14" s="364" t="s">
        <v>995</v>
      </c>
      <c r="G14" s="364" t="s">
        <v>996</v>
      </c>
      <c r="H14" s="364" t="s">
        <v>997</v>
      </c>
      <c r="I14" s="364" t="s">
        <v>998</v>
      </c>
      <c r="J14" s="924"/>
      <c r="K14" s="364" t="s">
        <v>999</v>
      </c>
      <c r="L14" s="364" t="s">
        <v>1000</v>
      </c>
      <c r="M14" s="364" t="s">
        <v>1001</v>
      </c>
      <c r="N14" s="364" t="s">
        <v>1002</v>
      </c>
      <c r="O14" s="944"/>
      <c r="P14" s="364" t="s">
        <v>1003</v>
      </c>
      <c r="Q14" s="364" t="s">
        <v>1004</v>
      </c>
      <c r="R14" s="364" t="s">
        <v>1005</v>
      </c>
      <c r="S14" s="837"/>
      <c r="T14" s="853"/>
      <c r="U14" s="364" t="s">
        <v>1006</v>
      </c>
      <c r="V14" s="364" t="s">
        <v>206</v>
      </c>
      <c r="W14" s="364" t="s">
        <v>1007</v>
      </c>
      <c r="X14" s="364" t="s">
        <v>1008</v>
      </c>
      <c r="Y14" s="364" t="s">
        <v>1002</v>
      </c>
      <c r="Z14" s="364" t="s">
        <v>815</v>
      </c>
      <c r="AA14" s="364" t="s">
        <v>15</v>
      </c>
      <c r="AB14" s="428" t="s">
        <v>1009</v>
      </c>
      <c r="AC14" s="364" t="s">
        <v>1010</v>
      </c>
      <c r="AD14" s="364" t="s">
        <v>1002</v>
      </c>
      <c r="AE14" s="924"/>
      <c r="AF14" s="924"/>
      <c r="AG14" s="837"/>
      <c r="AH14" s="364" t="s">
        <v>810</v>
      </c>
      <c r="AI14" s="364" t="s">
        <v>811</v>
      </c>
      <c r="AJ14" s="364" t="s">
        <v>812</v>
      </c>
      <c r="AK14" s="853"/>
      <c r="AL14" s="853"/>
      <c r="AM14" s="853"/>
      <c r="AN14" s="364" t="s">
        <v>815</v>
      </c>
      <c r="AO14" s="364" t="s">
        <v>15</v>
      </c>
      <c r="AP14" s="944"/>
      <c r="AQ14" s="924"/>
      <c r="AR14" s="924"/>
      <c r="AS14" s="853"/>
      <c r="AT14" s="364" t="s">
        <v>810</v>
      </c>
      <c r="AU14" s="364" t="s">
        <v>811</v>
      </c>
      <c r="AV14" s="364" t="s">
        <v>812</v>
      </c>
      <c r="AW14" s="853"/>
      <c r="AX14" s="924"/>
      <c r="AY14" s="853"/>
      <c r="AZ14" s="364" t="s">
        <v>815</v>
      </c>
      <c r="BA14" s="364" t="s">
        <v>15</v>
      </c>
      <c r="BB14" s="944"/>
      <c r="BC14" s="924"/>
      <c r="BD14" s="924"/>
      <c r="BE14" s="837"/>
      <c r="BF14" s="364" t="s">
        <v>810</v>
      </c>
      <c r="BG14" s="364" t="s">
        <v>811</v>
      </c>
      <c r="BH14" s="364" t="s">
        <v>812</v>
      </c>
      <c r="BI14" s="853"/>
      <c r="BJ14" s="853"/>
      <c r="BK14" s="853"/>
      <c r="BL14" s="364" t="s">
        <v>815</v>
      </c>
      <c r="BM14" s="364" t="s">
        <v>15</v>
      </c>
      <c r="BN14" s="944"/>
      <c r="BO14" s="924"/>
      <c r="BP14" s="924"/>
      <c r="BQ14" s="853"/>
      <c r="BR14" s="364" t="s">
        <v>810</v>
      </c>
      <c r="BS14" s="364" t="s">
        <v>811</v>
      </c>
      <c r="BT14" s="364" t="s">
        <v>812</v>
      </c>
      <c r="BU14" s="853"/>
      <c r="BV14" s="924"/>
      <c r="BW14" s="853"/>
      <c r="BX14" s="364" t="s">
        <v>815</v>
      </c>
      <c r="BY14" s="364" t="s">
        <v>15</v>
      </c>
      <c r="BZ14" s="944"/>
      <c r="CA14" s="853"/>
      <c r="CB14" s="364" t="s">
        <v>993</v>
      </c>
      <c r="CC14" s="364" t="s">
        <v>994</v>
      </c>
      <c r="CD14" s="364" t="s">
        <v>995</v>
      </c>
      <c r="CE14" s="364" t="s">
        <v>996</v>
      </c>
      <c r="CF14" s="364" t="s">
        <v>997</v>
      </c>
      <c r="CG14" s="364" t="s">
        <v>998</v>
      </c>
      <c r="CH14" s="924"/>
      <c r="CI14" s="364" t="s">
        <v>999</v>
      </c>
      <c r="CJ14" s="364" t="s">
        <v>1000</v>
      </c>
      <c r="CK14" s="364" t="s">
        <v>1001</v>
      </c>
      <c r="CL14" s="364" t="s">
        <v>1002</v>
      </c>
      <c r="CM14" s="944"/>
      <c r="CN14" s="364" t="s">
        <v>1003</v>
      </c>
      <c r="CO14" s="364" t="s">
        <v>1004</v>
      </c>
      <c r="CP14" s="364" t="s">
        <v>1005</v>
      </c>
      <c r="CQ14" s="837"/>
      <c r="CR14" s="853"/>
      <c r="CS14" s="364" t="s">
        <v>1006</v>
      </c>
      <c r="CT14" s="364" t="s">
        <v>206</v>
      </c>
      <c r="CU14" s="364" t="s">
        <v>1007</v>
      </c>
      <c r="CV14" s="364" t="s">
        <v>1008</v>
      </c>
      <c r="CW14" s="364" t="s">
        <v>1002</v>
      </c>
      <c r="CX14" s="364" t="s">
        <v>815</v>
      </c>
      <c r="CY14" s="364" t="s">
        <v>15</v>
      </c>
      <c r="CZ14" s="428" t="s">
        <v>1009</v>
      </c>
      <c r="DA14" s="364" t="s">
        <v>1010</v>
      </c>
      <c r="DB14" s="364" t="s">
        <v>1002</v>
      </c>
      <c r="DC14" s="924"/>
      <c r="DD14" s="924"/>
      <c r="DE14" s="837"/>
      <c r="DF14" s="364" t="s">
        <v>810</v>
      </c>
      <c r="DG14" s="364" t="s">
        <v>811</v>
      </c>
      <c r="DH14" s="364" t="s">
        <v>812</v>
      </c>
      <c r="DI14" s="853"/>
      <c r="DJ14" s="853"/>
      <c r="DK14" s="853"/>
      <c r="DL14" s="364" t="s">
        <v>815</v>
      </c>
      <c r="DM14" s="364" t="s">
        <v>15</v>
      </c>
      <c r="DN14" s="944"/>
      <c r="DO14" s="924"/>
      <c r="DP14" s="924"/>
      <c r="DQ14" s="853"/>
      <c r="DR14" s="364" t="s">
        <v>810</v>
      </c>
      <c r="DS14" s="364" t="s">
        <v>811</v>
      </c>
      <c r="DT14" s="364" t="s">
        <v>812</v>
      </c>
      <c r="DU14" s="853"/>
      <c r="DV14" s="924"/>
      <c r="DW14" s="853"/>
      <c r="DX14" s="364" t="s">
        <v>815</v>
      </c>
      <c r="DY14" s="364" t="s">
        <v>15</v>
      </c>
      <c r="DZ14" s="944"/>
      <c r="EA14" s="924"/>
      <c r="EB14" s="924"/>
      <c r="EC14" s="837"/>
      <c r="ED14" s="364" t="s">
        <v>810</v>
      </c>
      <c r="EE14" s="364" t="s">
        <v>811</v>
      </c>
      <c r="EF14" s="364" t="s">
        <v>812</v>
      </c>
      <c r="EG14" s="853"/>
      <c r="EH14" s="853"/>
      <c r="EI14" s="853"/>
      <c r="EJ14" s="364" t="s">
        <v>815</v>
      </c>
      <c r="EK14" s="364" t="s">
        <v>15</v>
      </c>
      <c r="EL14" s="944"/>
      <c r="EM14" s="924"/>
      <c r="EN14" s="924"/>
      <c r="EO14" s="853"/>
      <c r="EP14" s="364" t="s">
        <v>810</v>
      </c>
      <c r="EQ14" s="364" t="s">
        <v>811</v>
      </c>
      <c r="ER14" s="364" t="s">
        <v>812</v>
      </c>
      <c r="ES14" s="853"/>
      <c r="ET14" s="924"/>
      <c r="EU14" s="853"/>
      <c r="EV14" s="364" t="s">
        <v>815</v>
      </c>
      <c r="EW14" s="364" t="s">
        <v>15</v>
      </c>
      <c r="EX14" s="944"/>
      <c r="EY14" s="853"/>
      <c r="EZ14" s="941"/>
      <c r="FB14" s="46"/>
      <c r="FC14" s="46"/>
      <c r="FD14" s="46"/>
      <c r="FE14" s="46"/>
      <c r="FF14" s="46"/>
      <c r="FG14" s="46"/>
      <c r="FH14" s="46"/>
      <c r="FI14" s="46"/>
      <c r="FJ14" s="46"/>
      <c r="FK14" s="46"/>
      <c r="FL14" s="46"/>
      <c r="FM14" s="46"/>
      <c r="FN14" s="46"/>
      <c r="FO14" s="46"/>
      <c r="FP14" s="46"/>
      <c r="FQ14" s="46"/>
      <c r="FR14" s="46"/>
      <c r="FS14" s="46"/>
      <c r="FT14" s="46"/>
      <c r="FU14" s="46"/>
      <c r="FV14" s="46"/>
      <c r="FW14" s="46"/>
      <c r="FX14" s="46"/>
      <c r="FY14" s="46"/>
      <c r="FZ14" s="46"/>
      <c r="GA14" s="46"/>
      <c r="GB14" s="46"/>
      <c r="GC14" s="46"/>
      <c r="GD14" s="46"/>
      <c r="GE14" s="46"/>
      <c r="GF14" s="46"/>
      <c r="GG14" s="46"/>
      <c r="GH14" s="46"/>
      <c r="GI14" s="46"/>
      <c r="GJ14" s="46"/>
      <c r="GK14" s="46"/>
      <c r="GL14" s="46"/>
      <c r="GM14" s="46"/>
      <c r="GN14" s="46"/>
      <c r="GO14" s="46"/>
      <c r="GP14" s="46"/>
      <c r="GQ14" s="46"/>
      <c r="GR14" s="46"/>
      <c r="GS14" s="46"/>
      <c r="GT14" s="46"/>
      <c r="GU14" s="46"/>
      <c r="GV14" s="46"/>
      <c r="GW14" s="46"/>
      <c r="GX14" s="46"/>
      <c r="GY14" s="46"/>
      <c r="GZ14" s="46"/>
      <c r="HA14" s="46"/>
      <c r="HB14" s="46"/>
      <c r="HC14" s="46"/>
      <c r="HD14" s="46"/>
      <c r="HE14" s="46"/>
      <c r="HF14" s="46"/>
      <c r="HG14" s="46"/>
      <c r="HH14" s="46"/>
      <c r="HI14" s="46"/>
      <c r="HJ14" s="46"/>
      <c r="HK14" s="46"/>
      <c r="HL14" s="46"/>
      <c r="HM14" s="46"/>
      <c r="HN14" s="46"/>
      <c r="HO14" s="46"/>
      <c r="HP14" s="46"/>
      <c r="HQ14" s="46"/>
      <c r="HR14" s="46"/>
      <c r="HS14" s="46"/>
      <c r="HT14" s="46"/>
      <c r="HU14" s="46"/>
      <c r="HV14" s="46"/>
      <c r="HW14" s="46"/>
      <c r="HX14" s="46"/>
      <c r="HY14" s="46"/>
      <c r="HZ14" s="46"/>
      <c r="IA14" s="46"/>
      <c r="IB14" s="46"/>
      <c r="IC14" s="46"/>
      <c r="ID14" s="46"/>
      <c r="IE14" s="46"/>
      <c r="IF14" s="46"/>
      <c r="IG14" s="46"/>
      <c r="IH14" s="46"/>
      <c r="II14" s="46"/>
      <c r="IJ14" s="46"/>
      <c r="IK14" s="46"/>
      <c r="IL14" s="46"/>
      <c r="IM14" s="46"/>
      <c r="IN14" s="46"/>
      <c r="IO14" s="46"/>
      <c r="IP14" s="46"/>
      <c r="IQ14" s="46"/>
      <c r="IR14" s="46"/>
      <c r="IS14" s="46"/>
      <c r="IT14" s="46"/>
      <c r="IU14" s="46"/>
      <c r="IV14" s="46"/>
      <c r="IW14" s="46"/>
      <c r="IX14" s="46"/>
      <c r="IY14" s="46"/>
      <c r="IZ14" s="46"/>
      <c r="JA14" s="46"/>
      <c r="JB14" s="46"/>
      <c r="JC14" s="46"/>
      <c r="JD14" s="46"/>
      <c r="JE14" s="46"/>
      <c r="JF14" s="46"/>
      <c r="JG14" s="46"/>
      <c r="JH14" s="46"/>
      <c r="JI14" s="46"/>
      <c r="JJ14" s="46"/>
      <c r="JK14" s="46"/>
      <c r="JL14" s="46"/>
      <c r="JM14" s="46"/>
      <c r="JN14" s="46"/>
      <c r="JO14" s="46"/>
      <c r="JP14" s="46"/>
      <c r="JQ14" s="46"/>
      <c r="JR14" s="46"/>
      <c r="JS14" s="46"/>
      <c r="JT14" s="46"/>
      <c r="JU14" s="46"/>
      <c r="JV14" s="46"/>
      <c r="JW14" s="46"/>
      <c r="JX14" s="46"/>
      <c r="JY14" s="46"/>
      <c r="JZ14" s="46"/>
      <c r="KA14" s="46"/>
      <c r="KB14" s="46"/>
      <c r="KC14" s="46"/>
      <c r="KD14" s="46"/>
      <c r="KE14" s="46"/>
      <c r="KF14" s="46"/>
      <c r="KG14" s="46"/>
      <c r="KH14" s="46"/>
      <c r="KI14" s="46"/>
      <c r="KJ14" s="46"/>
      <c r="KK14" s="46"/>
      <c r="KL14" s="46"/>
      <c r="KM14" s="46"/>
      <c r="KN14" s="46"/>
      <c r="KO14" s="46"/>
      <c r="KP14" s="46"/>
      <c r="KQ14" s="46"/>
      <c r="KR14" s="46"/>
      <c r="KS14" s="46"/>
      <c r="KT14" s="46"/>
      <c r="KU14" s="46"/>
      <c r="KV14" s="46"/>
      <c r="KW14" s="46"/>
      <c r="KX14" s="46"/>
      <c r="KY14" s="46"/>
      <c r="KZ14" s="46"/>
    </row>
    <row r="15" spans="1:312" ht="13.35" customHeight="1">
      <c r="B15" s="919"/>
      <c r="C15" s="920"/>
      <c r="D15" s="391" t="s">
        <v>816</v>
      </c>
      <c r="E15" s="391" t="s">
        <v>816</v>
      </c>
      <c r="F15" s="391" t="s">
        <v>816</v>
      </c>
      <c r="G15" s="391" t="s">
        <v>816</v>
      </c>
      <c r="H15" s="391" t="s">
        <v>816</v>
      </c>
      <c r="I15" s="391" t="s">
        <v>816</v>
      </c>
      <c r="J15" s="391" t="s">
        <v>816</v>
      </c>
      <c r="K15" s="391" t="s">
        <v>816</v>
      </c>
      <c r="L15" s="391" t="s">
        <v>816</v>
      </c>
      <c r="M15" s="391" t="s">
        <v>816</v>
      </c>
      <c r="N15" s="391" t="s">
        <v>816</v>
      </c>
      <c r="O15" s="391" t="s">
        <v>816</v>
      </c>
      <c r="P15" s="391" t="s">
        <v>816</v>
      </c>
      <c r="Q15" s="391" t="s">
        <v>816</v>
      </c>
      <c r="R15" s="391" t="s">
        <v>816</v>
      </c>
      <c r="S15" s="391" t="s">
        <v>816</v>
      </c>
      <c r="T15" s="391" t="s">
        <v>816</v>
      </c>
      <c r="U15" s="391" t="s">
        <v>816</v>
      </c>
      <c r="V15" s="391" t="s">
        <v>816</v>
      </c>
      <c r="W15" s="391" t="s">
        <v>816</v>
      </c>
      <c r="X15" s="391" t="s">
        <v>816</v>
      </c>
      <c r="Y15" s="391" t="s">
        <v>816</v>
      </c>
      <c r="Z15" s="391" t="s">
        <v>816</v>
      </c>
      <c r="AA15" s="391" t="s">
        <v>816</v>
      </c>
      <c r="AB15" s="391" t="s">
        <v>816</v>
      </c>
      <c r="AC15" s="391" t="s">
        <v>816</v>
      </c>
      <c r="AD15" s="391" t="s">
        <v>816</v>
      </c>
      <c r="AE15" s="391" t="s">
        <v>816</v>
      </c>
      <c r="AF15" s="391" t="s">
        <v>816</v>
      </c>
      <c r="AG15" s="391" t="s">
        <v>816</v>
      </c>
      <c r="AH15" s="391" t="s">
        <v>816</v>
      </c>
      <c r="AI15" s="391" t="s">
        <v>816</v>
      </c>
      <c r="AJ15" s="391" t="s">
        <v>816</v>
      </c>
      <c r="AK15" s="391" t="s">
        <v>816</v>
      </c>
      <c r="AL15" s="391" t="s">
        <v>816</v>
      </c>
      <c r="AM15" s="391" t="s">
        <v>816</v>
      </c>
      <c r="AN15" s="139" t="s">
        <v>816</v>
      </c>
      <c r="AO15" s="139" t="s">
        <v>816</v>
      </c>
      <c r="AP15" s="139" t="s">
        <v>816</v>
      </c>
      <c r="AQ15" s="391" t="s">
        <v>816</v>
      </c>
      <c r="AR15" s="391" t="s">
        <v>816</v>
      </c>
      <c r="AS15" s="391" t="s">
        <v>816</v>
      </c>
      <c r="AT15" s="391" t="s">
        <v>816</v>
      </c>
      <c r="AU15" s="391" t="s">
        <v>816</v>
      </c>
      <c r="AV15" s="391" t="s">
        <v>816</v>
      </c>
      <c r="AW15" s="391" t="s">
        <v>816</v>
      </c>
      <c r="AX15" s="391" t="s">
        <v>816</v>
      </c>
      <c r="AY15" s="391" t="s">
        <v>816</v>
      </c>
      <c r="AZ15" s="139" t="s">
        <v>816</v>
      </c>
      <c r="BA15" s="139" t="s">
        <v>816</v>
      </c>
      <c r="BB15" s="139" t="s">
        <v>816</v>
      </c>
      <c r="BC15" s="391" t="s">
        <v>816</v>
      </c>
      <c r="BD15" s="391" t="s">
        <v>816</v>
      </c>
      <c r="BE15" s="391" t="s">
        <v>816</v>
      </c>
      <c r="BF15" s="391" t="s">
        <v>816</v>
      </c>
      <c r="BG15" s="391" t="s">
        <v>816</v>
      </c>
      <c r="BH15" s="391" t="s">
        <v>816</v>
      </c>
      <c r="BI15" s="391" t="s">
        <v>816</v>
      </c>
      <c r="BJ15" s="391" t="s">
        <v>816</v>
      </c>
      <c r="BK15" s="391" t="s">
        <v>816</v>
      </c>
      <c r="BL15" s="391" t="s">
        <v>816</v>
      </c>
      <c r="BM15" s="391" t="s">
        <v>816</v>
      </c>
      <c r="BN15" s="391" t="s">
        <v>816</v>
      </c>
      <c r="BO15" s="391" t="s">
        <v>816</v>
      </c>
      <c r="BP15" s="391" t="s">
        <v>816</v>
      </c>
      <c r="BQ15" s="391" t="s">
        <v>816</v>
      </c>
      <c r="BR15" s="391" t="s">
        <v>816</v>
      </c>
      <c r="BS15" s="391" t="s">
        <v>817</v>
      </c>
      <c r="BT15" s="391" t="s">
        <v>817</v>
      </c>
      <c r="BU15" s="391" t="s">
        <v>816</v>
      </c>
      <c r="BV15" s="391" t="s">
        <v>816</v>
      </c>
      <c r="BW15" s="391" t="s">
        <v>816</v>
      </c>
      <c r="BX15" s="391" t="s">
        <v>816</v>
      </c>
      <c r="BY15" s="391" t="s">
        <v>816</v>
      </c>
      <c r="BZ15" s="391" t="s">
        <v>816</v>
      </c>
      <c r="CA15" s="391" t="s">
        <v>816</v>
      </c>
      <c r="CB15" s="391" t="s">
        <v>816</v>
      </c>
      <c r="CC15" s="391" t="s">
        <v>816</v>
      </c>
      <c r="CD15" s="391" t="s">
        <v>816</v>
      </c>
      <c r="CE15" s="391" t="s">
        <v>816</v>
      </c>
      <c r="CF15" s="391" t="s">
        <v>816</v>
      </c>
      <c r="CG15" s="391" t="s">
        <v>816</v>
      </c>
      <c r="CH15" s="391" t="s">
        <v>816</v>
      </c>
      <c r="CI15" s="391" t="s">
        <v>816</v>
      </c>
      <c r="CJ15" s="391" t="s">
        <v>816</v>
      </c>
      <c r="CK15" s="391" t="s">
        <v>816</v>
      </c>
      <c r="CL15" s="391" t="s">
        <v>816</v>
      </c>
      <c r="CM15" s="391" t="s">
        <v>816</v>
      </c>
      <c r="CN15" s="391" t="s">
        <v>816</v>
      </c>
      <c r="CO15" s="391" t="s">
        <v>816</v>
      </c>
      <c r="CP15" s="391" t="s">
        <v>816</v>
      </c>
      <c r="CQ15" s="391" t="s">
        <v>816</v>
      </c>
      <c r="CR15" s="391" t="s">
        <v>816</v>
      </c>
      <c r="CS15" s="391" t="s">
        <v>816</v>
      </c>
      <c r="CT15" s="391" t="s">
        <v>816</v>
      </c>
      <c r="CU15" s="391" t="s">
        <v>816</v>
      </c>
      <c r="CV15" s="391" t="s">
        <v>816</v>
      </c>
      <c r="CW15" s="391" t="s">
        <v>816</v>
      </c>
      <c r="CX15" s="391" t="s">
        <v>816</v>
      </c>
      <c r="CY15" s="391" t="s">
        <v>816</v>
      </c>
      <c r="CZ15" s="391" t="s">
        <v>816</v>
      </c>
      <c r="DA15" s="391" t="s">
        <v>816</v>
      </c>
      <c r="DB15" s="391" t="s">
        <v>816</v>
      </c>
      <c r="DC15" s="391" t="s">
        <v>816</v>
      </c>
      <c r="DD15" s="391" t="s">
        <v>816</v>
      </c>
      <c r="DE15" s="391" t="s">
        <v>816</v>
      </c>
      <c r="DF15" s="391" t="s">
        <v>816</v>
      </c>
      <c r="DG15" s="391" t="s">
        <v>816</v>
      </c>
      <c r="DH15" s="391" t="s">
        <v>816</v>
      </c>
      <c r="DI15" s="391" t="s">
        <v>816</v>
      </c>
      <c r="DJ15" s="391" t="s">
        <v>816</v>
      </c>
      <c r="DK15" s="391" t="s">
        <v>816</v>
      </c>
      <c r="DL15" s="391" t="s">
        <v>816</v>
      </c>
      <c r="DM15" s="391" t="s">
        <v>816</v>
      </c>
      <c r="DN15" s="391" t="s">
        <v>816</v>
      </c>
      <c r="DO15" s="391" t="s">
        <v>816</v>
      </c>
      <c r="DP15" s="391" t="s">
        <v>816</v>
      </c>
      <c r="DQ15" s="391" t="s">
        <v>816</v>
      </c>
      <c r="DR15" s="391" t="s">
        <v>816</v>
      </c>
      <c r="DS15" s="391" t="s">
        <v>816</v>
      </c>
      <c r="DT15" s="391" t="s">
        <v>816</v>
      </c>
      <c r="DU15" s="391" t="s">
        <v>816</v>
      </c>
      <c r="DV15" s="391" t="s">
        <v>816</v>
      </c>
      <c r="DW15" s="391" t="s">
        <v>816</v>
      </c>
      <c r="DX15" s="391" t="s">
        <v>816</v>
      </c>
      <c r="DY15" s="391" t="s">
        <v>816</v>
      </c>
      <c r="DZ15" s="391" t="s">
        <v>816</v>
      </c>
      <c r="EA15" s="391" t="s">
        <v>816</v>
      </c>
      <c r="EB15" s="391" t="s">
        <v>816</v>
      </c>
      <c r="EC15" s="391" t="s">
        <v>816</v>
      </c>
      <c r="ED15" s="391" t="s">
        <v>816</v>
      </c>
      <c r="EE15" s="391" t="s">
        <v>816</v>
      </c>
      <c r="EF15" s="391" t="s">
        <v>816</v>
      </c>
      <c r="EG15" s="391" t="s">
        <v>816</v>
      </c>
      <c r="EH15" s="391" t="s">
        <v>816</v>
      </c>
      <c r="EI15" s="391" t="s">
        <v>816</v>
      </c>
      <c r="EJ15" s="391" t="s">
        <v>816</v>
      </c>
      <c r="EK15" s="391" t="s">
        <v>816</v>
      </c>
      <c r="EL15" s="391" t="s">
        <v>816</v>
      </c>
      <c r="EM15" s="391" t="s">
        <v>816</v>
      </c>
      <c r="EN15" s="391" t="s">
        <v>816</v>
      </c>
      <c r="EO15" s="391" t="s">
        <v>816</v>
      </c>
      <c r="EP15" s="391" t="s">
        <v>816</v>
      </c>
      <c r="EQ15" s="391" t="s">
        <v>816</v>
      </c>
      <c r="ER15" s="391" t="s">
        <v>816</v>
      </c>
      <c r="ES15" s="391" t="s">
        <v>816</v>
      </c>
      <c r="ET15" s="391" t="s">
        <v>816</v>
      </c>
      <c r="EU15" s="391" t="s">
        <v>816</v>
      </c>
      <c r="EV15" s="391" t="s">
        <v>816</v>
      </c>
      <c r="EW15" s="391" t="s">
        <v>816</v>
      </c>
      <c r="EX15" s="391" t="s">
        <v>816</v>
      </c>
      <c r="EY15" s="391" t="s">
        <v>816</v>
      </c>
      <c r="EZ15" s="391" t="s">
        <v>816</v>
      </c>
    </row>
    <row r="16" spans="1:312" ht="27" customHeight="1">
      <c r="B16" s="440" t="s">
        <v>1141</v>
      </c>
      <c r="C16" s="432"/>
      <c r="D16" s="161"/>
      <c r="E16" s="161"/>
      <c r="F16" s="161"/>
      <c r="G16" s="161"/>
      <c r="H16" s="161"/>
      <c r="I16" s="161"/>
      <c r="J16" s="161"/>
      <c r="K16" s="161"/>
      <c r="L16" s="161"/>
      <c r="M16" s="161"/>
      <c r="N16" s="161"/>
      <c r="O16" s="161"/>
      <c r="P16" s="161"/>
      <c r="Q16" s="161"/>
      <c r="R16" s="161"/>
      <c r="S16" s="161"/>
      <c r="T16" s="161"/>
      <c r="U16" s="161"/>
      <c r="V16" s="161"/>
      <c r="W16" s="161"/>
      <c r="X16" s="161"/>
      <c r="Y16" s="161"/>
      <c r="Z16" s="161"/>
      <c r="AA16" s="161"/>
      <c r="AB16" s="161"/>
      <c r="AC16" s="161"/>
      <c r="AD16" s="161"/>
      <c r="AE16" s="161"/>
      <c r="AF16" s="162"/>
      <c r="AG16" s="161"/>
      <c r="AH16" s="161"/>
      <c r="AI16" s="161"/>
      <c r="AJ16" s="161"/>
      <c r="AK16" s="161"/>
      <c r="AL16" s="161"/>
      <c r="AM16" s="161"/>
      <c r="AN16" s="161"/>
      <c r="AO16" s="161"/>
      <c r="AP16" s="161"/>
      <c r="AQ16" s="162"/>
      <c r="AR16" s="161"/>
      <c r="AS16" s="161"/>
      <c r="AT16" s="161"/>
      <c r="AU16" s="161"/>
      <c r="AV16" s="161"/>
      <c r="AW16" s="161"/>
      <c r="AX16" s="161"/>
      <c r="AY16" s="161"/>
      <c r="AZ16" s="161"/>
      <c r="BA16" s="161"/>
      <c r="BB16" s="161"/>
      <c r="BC16" s="162"/>
      <c r="BD16" s="161"/>
      <c r="BE16" s="161"/>
      <c r="BF16" s="161"/>
      <c r="BG16" s="161"/>
      <c r="BH16" s="161"/>
      <c r="BI16" s="161"/>
      <c r="BJ16" s="161"/>
      <c r="BK16" s="161"/>
      <c r="BL16" s="161"/>
      <c r="BM16" s="161"/>
      <c r="BN16" s="161"/>
      <c r="BO16" s="162"/>
      <c r="BP16" s="161"/>
      <c r="BQ16" s="161"/>
      <c r="BR16" s="161"/>
      <c r="BS16" s="161"/>
      <c r="BT16" s="161"/>
      <c r="BU16" s="161"/>
      <c r="BV16" s="161"/>
      <c r="BW16" s="161"/>
      <c r="BX16" s="161"/>
      <c r="BY16" s="161"/>
      <c r="BZ16" s="161"/>
      <c r="CA16" s="162"/>
      <c r="CB16" s="161"/>
      <c r="CC16" s="161"/>
      <c r="CD16" s="161"/>
      <c r="CE16" s="161"/>
      <c r="CF16" s="161"/>
      <c r="CG16" s="161"/>
      <c r="CH16" s="161"/>
      <c r="CI16" s="161"/>
      <c r="CJ16" s="161"/>
      <c r="CK16" s="161"/>
      <c r="CL16" s="161"/>
      <c r="CM16" s="161"/>
      <c r="CN16" s="161"/>
      <c r="CO16" s="161"/>
      <c r="CP16" s="161"/>
      <c r="CQ16" s="161"/>
      <c r="CR16" s="161"/>
      <c r="CS16" s="161"/>
      <c r="CT16" s="161"/>
      <c r="CU16" s="161"/>
      <c r="CV16" s="161"/>
      <c r="CW16" s="161"/>
      <c r="CX16" s="161"/>
      <c r="CY16" s="161"/>
      <c r="CZ16" s="161"/>
      <c r="DA16" s="161"/>
      <c r="DB16" s="161"/>
      <c r="DC16" s="161"/>
      <c r="DD16" s="162"/>
      <c r="DE16" s="161"/>
      <c r="DF16" s="161"/>
      <c r="DG16" s="161"/>
      <c r="DH16" s="161"/>
      <c r="DI16" s="161"/>
      <c r="DJ16" s="161"/>
      <c r="DK16" s="161"/>
      <c r="DL16" s="161"/>
      <c r="DM16" s="161"/>
      <c r="DN16" s="161"/>
      <c r="DO16" s="162"/>
      <c r="DP16" s="161"/>
      <c r="DQ16" s="161"/>
      <c r="DR16" s="161"/>
      <c r="DS16" s="161"/>
      <c r="DT16" s="161"/>
      <c r="DU16" s="161"/>
      <c r="DV16" s="161"/>
      <c r="DW16" s="161"/>
      <c r="DX16" s="161"/>
      <c r="DY16" s="161"/>
      <c r="DZ16" s="161"/>
      <c r="EA16" s="162"/>
      <c r="EB16" s="161"/>
      <c r="EC16" s="161"/>
      <c r="ED16" s="161"/>
      <c r="EE16" s="161"/>
      <c r="EF16" s="161"/>
      <c r="EG16" s="161"/>
      <c r="EH16" s="161"/>
      <c r="EI16" s="161"/>
      <c r="EJ16" s="161"/>
      <c r="EK16" s="161"/>
      <c r="EL16" s="161"/>
      <c r="EM16" s="162"/>
      <c r="EN16" s="161"/>
      <c r="EO16" s="161"/>
      <c r="EP16" s="161"/>
      <c r="EQ16" s="161"/>
      <c r="ER16" s="161"/>
      <c r="ES16" s="161"/>
      <c r="ET16" s="161"/>
      <c r="EU16" s="161"/>
      <c r="EV16" s="161"/>
      <c r="EW16" s="161"/>
      <c r="EX16" s="161"/>
      <c r="EY16" s="162"/>
      <c r="EZ16" s="162"/>
    </row>
    <row r="17" spans="2:312" ht="27" customHeight="1">
      <c r="B17" s="441" t="s">
        <v>819</v>
      </c>
      <c r="C17" s="104" t="s">
        <v>820</v>
      </c>
      <c r="D17" s="148"/>
      <c r="E17" s="148"/>
      <c r="F17" s="148"/>
      <c r="G17" s="148"/>
      <c r="H17" s="148"/>
      <c r="I17" s="148"/>
      <c r="J17" s="148"/>
      <c r="K17" s="148"/>
      <c r="L17" s="148"/>
      <c r="M17" s="148"/>
      <c r="N17" s="148"/>
      <c r="O17" s="148"/>
      <c r="P17" s="148"/>
      <c r="Q17" s="148"/>
      <c r="R17" s="148"/>
      <c r="S17" s="148"/>
      <c r="T17" s="148"/>
      <c r="U17" s="148"/>
      <c r="V17" s="148"/>
      <c r="W17" s="148"/>
      <c r="X17" s="148"/>
      <c r="Y17" s="148"/>
      <c r="Z17" s="148"/>
      <c r="AA17" s="148"/>
      <c r="AB17" s="148"/>
      <c r="AC17" s="148"/>
      <c r="AD17" s="148"/>
      <c r="AE17" s="148"/>
      <c r="AF17" s="125"/>
      <c r="AG17" s="125"/>
      <c r="AH17" s="125"/>
      <c r="AI17" s="125"/>
      <c r="AJ17" s="125"/>
      <c r="AK17" s="125"/>
      <c r="AL17" s="125"/>
      <c r="AM17" s="125"/>
      <c r="AN17" s="125"/>
      <c r="AO17" s="125"/>
      <c r="AP17" s="125"/>
      <c r="AQ17" s="126">
        <f>SUM(AF17:AP17)</f>
        <v>0</v>
      </c>
      <c r="AR17" s="125"/>
      <c r="AS17" s="125"/>
      <c r="AT17" s="125"/>
      <c r="AU17" s="125"/>
      <c r="AV17" s="125"/>
      <c r="AW17" s="125"/>
      <c r="AX17" s="125"/>
      <c r="AY17" s="125"/>
      <c r="AZ17" s="125"/>
      <c r="BA17" s="125"/>
      <c r="BB17" s="125"/>
      <c r="BC17" s="126">
        <f>SUM(AR17:BB17)</f>
        <v>0</v>
      </c>
      <c r="BD17" s="125"/>
      <c r="BE17" s="125"/>
      <c r="BF17" s="125"/>
      <c r="BG17" s="125"/>
      <c r="BH17" s="125"/>
      <c r="BI17" s="125"/>
      <c r="BJ17" s="125"/>
      <c r="BK17" s="125"/>
      <c r="BL17" s="125"/>
      <c r="BM17" s="125"/>
      <c r="BN17" s="125"/>
      <c r="BO17" s="126">
        <f>SUM(BD17:BN17)</f>
        <v>0</v>
      </c>
      <c r="BP17" s="125"/>
      <c r="BQ17" s="125"/>
      <c r="BR17" s="125"/>
      <c r="BS17" s="125"/>
      <c r="BT17" s="125"/>
      <c r="BU17" s="125"/>
      <c r="BV17" s="125"/>
      <c r="BW17" s="125"/>
      <c r="BX17" s="125"/>
      <c r="BY17" s="125"/>
      <c r="BZ17" s="125"/>
      <c r="CA17" s="126">
        <f>SUM(BP17:BZ17)</f>
        <v>0</v>
      </c>
      <c r="CB17" s="148"/>
      <c r="CC17" s="148"/>
      <c r="CD17" s="148"/>
      <c r="CE17" s="148"/>
      <c r="CF17" s="148"/>
      <c r="CG17" s="148"/>
      <c r="CH17" s="148"/>
      <c r="CI17" s="148"/>
      <c r="CJ17" s="148"/>
      <c r="CK17" s="148"/>
      <c r="CL17" s="148"/>
      <c r="CM17" s="148"/>
      <c r="CN17" s="148"/>
      <c r="CO17" s="148"/>
      <c r="CP17" s="148"/>
      <c r="CQ17" s="148"/>
      <c r="CR17" s="148"/>
      <c r="CS17" s="148"/>
      <c r="CT17" s="148"/>
      <c r="CU17" s="148"/>
      <c r="CV17" s="148"/>
      <c r="CW17" s="148"/>
      <c r="CX17" s="148"/>
      <c r="CY17" s="148"/>
      <c r="CZ17" s="148"/>
      <c r="DA17" s="148"/>
      <c r="DB17" s="148"/>
      <c r="DC17" s="148"/>
      <c r="DD17" s="125"/>
      <c r="DE17" s="125"/>
      <c r="DF17" s="125"/>
      <c r="DG17" s="125"/>
      <c r="DH17" s="125"/>
      <c r="DI17" s="125"/>
      <c r="DJ17" s="125"/>
      <c r="DK17" s="125"/>
      <c r="DL17" s="125"/>
      <c r="DM17" s="125"/>
      <c r="DN17" s="125"/>
      <c r="DO17" s="126">
        <f>SUM(DD17:DN17)</f>
        <v>0</v>
      </c>
      <c r="DP17" s="125"/>
      <c r="DQ17" s="125"/>
      <c r="DR17" s="125"/>
      <c r="DS17" s="125"/>
      <c r="DT17" s="125"/>
      <c r="DU17" s="125"/>
      <c r="DV17" s="125"/>
      <c r="DW17" s="125"/>
      <c r="DX17" s="125"/>
      <c r="DY17" s="125"/>
      <c r="DZ17" s="125"/>
      <c r="EA17" s="126">
        <f>SUM(DP17:DZ17)</f>
        <v>0</v>
      </c>
      <c r="EB17" s="125"/>
      <c r="EC17" s="125"/>
      <c r="ED17" s="125"/>
      <c r="EE17" s="125"/>
      <c r="EF17" s="125"/>
      <c r="EG17" s="125"/>
      <c r="EH17" s="125"/>
      <c r="EI17" s="125"/>
      <c r="EJ17" s="125"/>
      <c r="EK17" s="125"/>
      <c r="EL17" s="125"/>
      <c r="EM17" s="126">
        <f>SUM(EB17:EL17)</f>
        <v>0</v>
      </c>
      <c r="EN17" s="125"/>
      <c r="EO17" s="125"/>
      <c r="EP17" s="125"/>
      <c r="EQ17" s="125"/>
      <c r="ER17" s="125"/>
      <c r="ES17" s="125"/>
      <c r="ET17" s="125"/>
      <c r="EU17" s="125"/>
      <c r="EV17" s="125"/>
      <c r="EW17" s="125"/>
      <c r="EX17" s="125"/>
      <c r="EY17" s="126">
        <f>SUM(EN17:EX17)</f>
        <v>0</v>
      </c>
      <c r="EZ17" s="108">
        <f>SUM(AQ17,BC17,BO17,CA17,DO17,EA17,EM17,EY17)</f>
        <v>0</v>
      </c>
    </row>
    <row r="18" spans="2:312" ht="27" customHeight="1">
      <c r="B18" s="441" t="s">
        <v>1012</v>
      </c>
      <c r="C18" s="104" t="s">
        <v>672</v>
      </c>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148"/>
      <c r="AB18" s="148"/>
      <c r="AC18" s="148"/>
      <c r="AD18" s="148"/>
      <c r="AE18" s="148"/>
      <c r="AF18" s="125"/>
      <c r="AG18" s="125"/>
      <c r="AH18" s="125"/>
      <c r="AI18" s="125"/>
      <c r="AJ18" s="125"/>
      <c r="AK18" s="125"/>
      <c r="AL18" s="125"/>
      <c r="AM18" s="125"/>
      <c r="AN18" s="125"/>
      <c r="AO18" s="125"/>
      <c r="AP18" s="125"/>
      <c r="AQ18" s="126">
        <f>SUM(AF18:AP18)</f>
        <v>0</v>
      </c>
      <c r="AR18" s="125"/>
      <c r="AS18" s="125"/>
      <c r="AT18" s="125"/>
      <c r="AU18" s="125"/>
      <c r="AV18" s="125"/>
      <c r="AW18" s="125"/>
      <c r="AX18" s="125"/>
      <c r="AY18" s="125"/>
      <c r="AZ18" s="125"/>
      <c r="BA18" s="125"/>
      <c r="BB18" s="125"/>
      <c r="BC18" s="126">
        <f>SUM(AR18:BB18)</f>
        <v>0</v>
      </c>
      <c r="BD18" s="125"/>
      <c r="BE18" s="125"/>
      <c r="BF18" s="125"/>
      <c r="BG18" s="125"/>
      <c r="BH18" s="125"/>
      <c r="BI18" s="125"/>
      <c r="BJ18" s="125"/>
      <c r="BK18" s="125"/>
      <c r="BL18" s="125"/>
      <c r="BM18" s="125"/>
      <c r="BN18" s="125"/>
      <c r="BO18" s="126">
        <f>SUM(BD18:BN18)</f>
        <v>0</v>
      </c>
      <c r="BP18" s="125"/>
      <c r="BQ18" s="125"/>
      <c r="BR18" s="125"/>
      <c r="BS18" s="125"/>
      <c r="BT18" s="125"/>
      <c r="BU18" s="125"/>
      <c r="BV18" s="125"/>
      <c r="BW18" s="125"/>
      <c r="BX18" s="125"/>
      <c r="BY18" s="125"/>
      <c r="BZ18" s="125"/>
      <c r="CA18" s="126">
        <f>SUM(BP18:BZ18)</f>
        <v>0</v>
      </c>
      <c r="CB18" s="148"/>
      <c r="CC18" s="148"/>
      <c r="CD18" s="148"/>
      <c r="CE18" s="148"/>
      <c r="CF18" s="148"/>
      <c r="CG18" s="148"/>
      <c r="CH18" s="148"/>
      <c r="CI18" s="148"/>
      <c r="CJ18" s="148"/>
      <c r="CK18" s="148"/>
      <c r="CL18" s="148"/>
      <c r="CM18" s="148"/>
      <c r="CN18" s="148"/>
      <c r="CO18" s="148"/>
      <c r="CP18" s="148"/>
      <c r="CQ18" s="148"/>
      <c r="CR18" s="148"/>
      <c r="CS18" s="148"/>
      <c r="CT18" s="148"/>
      <c r="CU18" s="148"/>
      <c r="CV18" s="148"/>
      <c r="CW18" s="148"/>
      <c r="CX18" s="148"/>
      <c r="CY18" s="148"/>
      <c r="CZ18" s="148"/>
      <c r="DA18" s="148"/>
      <c r="DB18" s="148"/>
      <c r="DC18" s="148"/>
      <c r="DD18" s="125"/>
      <c r="DE18" s="125"/>
      <c r="DF18" s="125"/>
      <c r="DG18" s="125"/>
      <c r="DH18" s="125"/>
      <c r="DI18" s="125"/>
      <c r="DJ18" s="125"/>
      <c r="DK18" s="125"/>
      <c r="DL18" s="125"/>
      <c r="DM18" s="125"/>
      <c r="DN18" s="125"/>
      <c r="DO18" s="126">
        <f>SUM(DD18:DN18)</f>
        <v>0</v>
      </c>
      <c r="DP18" s="125"/>
      <c r="DQ18" s="125"/>
      <c r="DR18" s="125"/>
      <c r="DS18" s="125"/>
      <c r="DT18" s="125"/>
      <c r="DU18" s="125"/>
      <c r="DV18" s="125"/>
      <c r="DW18" s="125"/>
      <c r="DX18" s="125"/>
      <c r="DY18" s="125"/>
      <c r="DZ18" s="125"/>
      <c r="EA18" s="126">
        <f>SUM(DP18:DZ18)</f>
        <v>0</v>
      </c>
      <c r="EB18" s="125"/>
      <c r="EC18" s="125"/>
      <c r="ED18" s="125"/>
      <c r="EE18" s="125"/>
      <c r="EF18" s="125"/>
      <c r="EG18" s="125"/>
      <c r="EH18" s="125"/>
      <c r="EI18" s="125"/>
      <c r="EJ18" s="125"/>
      <c r="EK18" s="125"/>
      <c r="EL18" s="125"/>
      <c r="EM18" s="126">
        <f>SUM(EB18:EL18)</f>
        <v>0</v>
      </c>
      <c r="EN18" s="125"/>
      <c r="EO18" s="125"/>
      <c r="EP18" s="125"/>
      <c r="EQ18" s="125"/>
      <c r="ER18" s="125"/>
      <c r="ES18" s="125"/>
      <c r="ET18" s="125"/>
      <c r="EU18" s="125"/>
      <c r="EV18" s="125"/>
      <c r="EW18" s="125"/>
      <c r="EX18" s="125"/>
      <c r="EY18" s="126">
        <f>SUM(EN18:EX18)</f>
        <v>0</v>
      </c>
      <c r="EZ18" s="108">
        <f>SUM(AQ18,BC18,BO18,CA18,DO18,EA18,EM18,EY18)</f>
        <v>0</v>
      </c>
    </row>
    <row r="19" spans="2:312" ht="27" customHeight="1">
      <c r="B19" s="440" t="s">
        <v>1142</v>
      </c>
      <c r="C19" s="433"/>
      <c r="D19" s="148"/>
      <c r="E19" s="148"/>
      <c r="F19" s="148"/>
      <c r="G19" s="148"/>
      <c r="H19" s="148"/>
      <c r="I19" s="148"/>
      <c r="J19" s="148"/>
      <c r="K19" s="148"/>
      <c r="L19" s="148"/>
      <c r="M19" s="148"/>
      <c r="N19" s="148"/>
      <c r="O19" s="148"/>
      <c r="P19" s="148"/>
      <c r="Q19" s="148"/>
      <c r="R19" s="148"/>
      <c r="S19" s="148"/>
      <c r="T19" s="148"/>
      <c r="U19" s="148"/>
      <c r="V19" s="148"/>
      <c r="W19" s="148"/>
      <c r="X19" s="148"/>
      <c r="Y19" s="148"/>
      <c r="Z19" s="148"/>
      <c r="AA19" s="148"/>
      <c r="AB19" s="148"/>
      <c r="AC19" s="148"/>
      <c r="AD19" s="148"/>
      <c r="AE19" s="148"/>
      <c r="AF19" s="112"/>
      <c r="AG19" s="112"/>
      <c r="AH19" s="112"/>
      <c r="AI19" s="112"/>
      <c r="AJ19" s="112"/>
      <c r="AK19" s="112"/>
      <c r="AL19" s="112"/>
      <c r="AM19" s="112"/>
      <c r="AN19" s="112"/>
      <c r="AO19" s="112"/>
      <c r="AP19" s="112"/>
      <c r="AQ19" s="112"/>
      <c r="AR19" s="112"/>
      <c r="AS19" s="112"/>
      <c r="AT19" s="112"/>
      <c r="AU19" s="112"/>
      <c r="AV19" s="112"/>
      <c r="AW19" s="112"/>
      <c r="AX19" s="112"/>
      <c r="AY19" s="112"/>
      <c r="AZ19" s="112"/>
      <c r="BA19" s="112"/>
      <c r="BB19" s="112"/>
      <c r="BC19" s="112"/>
      <c r="BD19" s="112"/>
      <c r="BE19" s="112"/>
      <c r="BF19" s="112"/>
      <c r="BG19" s="112"/>
      <c r="BH19" s="112"/>
      <c r="BI19" s="112"/>
      <c r="BJ19" s="112"/>
      <c r="BK19" s="112"/>
      <c r="BL19" s="112"/>
      <c r="BM19" s="112"/>
      <c r="BN19" s="112"/>
      <c r="BO19" s="112"/>
      <c r="BP19" s="112"/>
      <c r="BQ19" s="112"/>
      <c r="BR19" s="112"/>
      <c r="BS19" s="112"/>
      <c r="BT19" s="112"/>
      <c r="BU19" s="112"/>
      <c r="BV19" s="112"/>
      <c r="BW19" s="112"/>
      <c r="BX19" s="112"/>
      <c r="BY19" s="112"/>
      <c r="BZ19" s="112"/>
      <c r="CA19" s="112"/>
      <c r="CB19" s="148"/>
      <c r="CC19" s="148"/>
      <c r="CD19" s="148"/>
      <c r="CE19" s="148"/>
      <c r="CF19" s="148"/>
      <c r="CG19" s="148"/>
      <c r="CH19" s="148"/>
      <c r="CI19" s="148"/>
      <c r="CJ19" s="148"/>
      <c r="CK19" s="148"/>
      <c r="CL19" s="148"/>
      <c r="CM19" s="148"/>
      <c r="CN19" s="148"/>
      <c r="CO19" s="148"/>
      <c r="CP19" s="148"/>
      <c r="CQ19" s="148"/>
      <c r="CR19" s="148"/>
      <c r="CS19" s="148"/>
      <c r="CT19" s="148"/>
      <c r="CU19" s="148"/>
      <c r="CV19" s="148"/>
      <c r="CW19" s="148"/>
      <c r="CX19" s="148"/>
      <c r="CY19" s="148"/>
      <c r="CZ19" s="148"/>
      <c r="DA19" s="148"/>
      <c r="DB19" s="148"/>
      <c r="DC19" s="148"/>
      <c r="DD19" s="112"/>
      <c r="DE19" s="112"/>
      <c r="DF19" s="112"/>
      <c r="DG19" s="112"/>
      <c r="DH19" s="112"/>
      <c r="DI19" s="112"/>
      <c r="DJ19" s="112"/>
      <c r="DK19" s="112"/>
      <c r="DL19" s="112"/>
      <c r="DM19" s="112"/>
      <c r="DN19" s="112"/>
      <c r="DO19" s="112"/>
      <c r="DP19" s="112"/>
      <c r="DQ19" s="112"/>
      <c r="DR19" s="112"/>
      <c r="DS19" s="112"/>
      <c r="DT19" s="112"/>
      <c r="DU19" s="112"/>
      <c r="DV19" s="112"/>
      <c r="DW19" s="112"/>
      <c r="DX19" s="112"/>
      <c r="DY19" s="112"/>
      <c r="DZ19" s="112"/>
      <c r="EA19" s="112"/>
      <c r="EB19" s="112"/>
      <c r="EC19" s="112"/>
      <c r="ED19" s="112"/>
      <c r="EE19" s="112"/>
      <c r="EF19" s="112"/>
      <c r="EG19" s="112"/>
      <c r="EH19" s="112"/>
      <c r="EI19" s="112"/>
      <c r="EJ19" s="112"/>
      <c r="EK19" s="112"/>
      <c r="EL19" s="112"/>
      <c r="EM19" s="112"/>
      <c r="EN19" s="112"/>
      <c r="EO19" s="112"/>
      <c r="EP19" s="112"/>
      <c r="EQ19" s="112"/>
      <c r="ER19" s="112"/>
      <c r="ES19" s="112"/>
      <c r="ET19" s="112"/>
      <c r="EU19" s="112"/>
      <c r="EV19" s="112"/>
      <c r="EW19" s="112"/>
      <c r="EX19" s="112"/>
      <c r="EY19" s="112"/>
      <c r="EZ19" s="112"/>
    </row>
    <row r="20" spans="2:312" ht="27" customHeight="1">
      <c r="B20" s="441" t="s">
        <v>1143</v>
      </c>
      <c r="C20" s="104" t="s">
        <v>673</v>
      </c>
      <c r="D20" s="148"/>
      <c r="E20" s="148"/>
      <c r="F20" s="148"/>
      <c r="G20" s="148"/>
      <c r="H20" s="148"/>
      <c r="I20" s="148"/>
      <c r="J20" s="148"/>
      <c r="K20" s="148"/>
      <c r="L20" s="148"/>
      <c r="M20" s="148"/>
      <c r="N20" s="148"/>
      <c r="O20" s="148"/>
      <c r="P20" s="148"/>
      <c r="Q20" s="148"/>
      <c r="R20" s="148"/>
      <c r="S20" s="148"/>
      <c r="T20" s="148"/>
      <c r="U20" s="148"/>
      <c r="V20" s="148"/>
      <c r="W20" s="148"/>
      <c r="X20" s="148"/>
      <c r="Y20" s="148"/>
      <c r="Z20" s="148"/>
      <c r="AA20" s="148"/>
      <c r="AB20" s="148"/>
      <c r="AC20" s="148"/>
      <c r="AD20" s="148"/>
      <c r="AE20" s="148"/>
      <c r="AF20" s="125"/>
      <c r="AG20" s="125"/>
      <c r="AH20" s="125"/>
      <c r="AI20" s="125"/>
      <c r="AJ20" s="125"/>
      <c r="AK20" s="125"/>
      <c r="AL20" s="125"/>
      <c r="AM20" s="125"/>
      <c r="AN20" s="125"/>
      <c r="AO20" s="125"/>
      <c r="AP20" s="125"/>
      <c r="AQ20" s="126">
        <f>SUM(AF20:AP20)</f>
        <v>0</v>
      </c>
      <c r="AR20" s="125"/>
      <c r="AS20" s="125"/>
      <c r="AT20" s="125"/>
      <c r="AU20" s="125"/>
      <c r="AV20" s="125"/>
      <c r="AW20" s="125"/>
      <c r="AX20" s="125"/>
      <c r="AY20" s="125"/>
      <c r="AZ20" s="125"/>
      <c r="BA20" s="125"/>
      <c r="BB20" s="125"/>
      <c r="BC20" s="126">
        <f>SUM(AR20:BB20)</f>
        <v>0</v>
      </c>
      <c r="BD20" s="125"/>
      <c r="BE20" s="125"/>
      <c r="BF20" s="125"/>
      <c r="BG20" s="125"/>
      <c r="BH20" s="125"/>
      <c r="BI20" s="125"/>
      <c r="BJ20" s="125"/>
      <c r="BK20" s="125"/>
      <c r="BL20" s="125"/>
      <c r="BM20" s="125"/>
      <c r="BN20" s="125"/>
      <c r="BO20" s="126">
        <f>SUM(BD20:BN20)</f>
        <v>0</v>
      </c>
      <c r="BP20" s="125"/>
      <c r="BQ20" s="125"/>
      <c r="BR20" s="125"/>
      <c r="BS20" s="125"/>
      <c r="BT20" s="125"/>
      <c r="BU20" s="125"/>
      <c r="BV20" s="125"/>
      <c r="BW20" s="125"/>
      <c r="BX20" s="125"/>
      <c r="BY20" s="125"/>
      <c r="BZ20" s="125"/>
      <c r="CA20" s="126">
        <f>SUM(BP20:BZ20)</f>
        <v>0</v>
      </c>
      <c r="CB20" s="148"/>
      <c r="CC20" s="148"/>
      <c r="CD20" s="148"/>
      <c r="CE20" s="148"/>
      <c r="CF20" s="148"/>
      <c r="CG20" s="148"/>
      <c r="CH20" s="148"/>
      <c r="CI20" s="148"/>
      <c r="CJ20" s="148"/>
      <c r="CK20" s="148"/>
      <c r="CL20" s="148"/>
      <c r="CM20" s="148"/>
      <c r="CN20" s="148"/>
      <c r="CO20" s="148"/>
      <c r="CP20" s="148"/>
      <c r="CQ20" s="148"/>
      <c r="CR20" s="148"/>
      <c r="CS20" s="148"/>
      <c r="CT20" s="148"/>
      <c r="CU20" s="148"/>
      <c r="CV20" s="148"/>
      <c r="CW20" s="148"/>
      <c r="CX20" s="148"/>
      <c r="CY20" s="148"/>
      <c r="CZ20" s="148"/>
      <c r="DA20" s="148"/>
      <c r="DB20" s="148"/>
      <c r="DC20" s="148"/>
      <c r="DD20" s="125"/>
      <c r="DE20" s="125"/>
      <c r="DF20" s="125"/>
      <c r="DG20" s="125"/>
      <c r="DH20" s="125"/>
      <c r="DI20" s="125"/>
      <c r="DJ20" s="125"/>
      <c r="DK20" s="125"/>
      <c r="DL20" s="125"/>
      <c r="DM20" s="125"/>
      <c r="DN20" s="125"/>
      <c r="DO20" s="126">
        <f>SUM(DD20:DN20)</f>
        <v>0</v>
      </c>
      <c r="DP20" s="125"/>
      <c r="DQ20" s="125"/>
      <c r="DR20" s="125"/>
      <c r="DS20" s="125"/>
      <c r="DT20" s="125"/>
      <c r="DU20" s="125"/>
      <c r="DV20" s="125"/>
      <c r="DW20" s="125"/>
      <c r="DX20" s="125"/>
      <c r="DY20" s="125"/>
      <c r="DZ20" s="125"/>
      <c r="EA20" s="126">
        <f>SUM(DP20:DZ20)</f>
        <v>0</v>
      </c>
      <c r="EB20" s="125"/>
      <c r="EC20" s="125"/>
      <c r="ED20" s="125"/>
      <c r="EE20" s="125"/>
      <c r="EF20" s="125"/>
      <c r="EG20" s="125"/>
      <c r="EH20" s="125"/>
      <c r="EI20" s="125"/>
      <c r="EJ20" s="125"/>
      <c r="EK20" s="125"/>
      <c r="EL20" s="125"/>
      <c r="EM20" s="126">
        <f>SUM(EB20:EL20)</f>
        <v>0</v>
      </c>
      <c r="EN20" s="125"/>
      <c r="EO20" s="125"/>
      <c r="EP20" s="125"/>
      <c r="EQ20" s="125"/>
      <c r="ER20" s="125"/>
      <c r="ES20" s="125"/>
      <c r="ET20" s="125"/>
      <c r="EU20" s="125"/>
      <c r="EV20" s="125"/>
      <c r="EW20" s="125"/>
      <c r="EX20" s="125"/>
      <c r="EY20" s="126">
        <f>SUM(EN20:EX20)</f>
        <v>0</v>
      </c>
      <c r="EZ20" s="108">
        <f>SUM(AQ20,BC20,BO20,CA20,DO20,EA20,EM20,EY20)</f>
        <v>0</v>
      </c>
    </row>
    <row r="21" spans="2:312" ht="27" customHeight="1">
      <c r="B21" s="441" t="s">
        <v>1144</v>
      </c>
      <c r="C21" s="104" t="s">
        <v>674</v>
      </c>
      <c r="D21" s="148"/>
      <c r="E21" s="148"/>
      <c r="F21" s="148"/>
      <c r="G21" s="148"/>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25"/>
      <c r="AG21" s="125"/>
      <c r="AH21" s="125"/>
      <c r="AI21" s="125"/>
      <c r="AJ21" s="125"/>
      <c r="AK21" s="125"/>
      <c r="AL21" s="125"/>
      <c r="AM21" s="125"/>
      <c r="AN21" s="125"/>
      <c r="AO21" s="125"/>
      <c r="AP21" s="125"/>
      <c r="AQ21" s="126">
        <f>SUM(AF21:AP21)</f>
        <v>0</v>
      </c>
      <c r="AR21" s="125"/>
      <c r="AS21" s="125"/>
      <c r="AT21" s="125"/>
      <c r="AU21" s="125"/>
      <c r="AV21" s="125"/>
      <c r="AW21" s="125"/>
      <c r="AX21" s="125"/>
      <c r="AY21" s="125"/>
      <c r="AZ21" s="125"/>
      <c r="BA21" s="125"/>
      <c r="BB21" s="125"/>
      <c r="BC21" s="126">
        <f>SUM(AR21:BB21)</f>
        <v>0</v>
      </c>
      <c r="BD21" s="125"/>
      <c r="BE21" s="125"/>
      <c r="BF21" s="125"/>
      <c r="BG21" s="125"/>
      <c r="BH21" s="125"/>
      <c r="BI21" s="125"/>
      <c r="BJ21" s="125"/>
      <c r="BK21" s="125"/>
      <c r="BL21" s="125"/>
      <c r="BM21" s="125"/>
      <c r="BN21" s="125"/>
      <c r="BO21" s="126">
        <f>SUM(BD21:BN21)</f>
        <v>0</v>
      </c>
      <c r="BP21" s="125"/>
      <c r="BQ21" s="125"/>
      <c r="BR21" s="125"/>
      <c r="BS21" s="125"/>
      <c r="BT21" s="125"/>
      <c r="BU21" s="125"/>
      <c r="BV21" s="125"/>
      <c r="BW21" s="125"/>
      <c r="BX21" s="125"/>
      <c r="BY21" s="125"/>
      <c r="BZ21" s="125"/>
      <c r="CA21" s="126">
        <f>SUM(BP21:BZ21)</f>
        <v>0</v>
      </c>
      <c r="CB21" s="148"/>
      <c r="CC21" s="148"/>
      <c r="CD21" s="148"/>
      <c r="CE21" s="148"/>
      <c r="CF21" s="148"/>
      <c r="CG21" s="148"/>
      <c r="CH21" s="148"/>
      <c r="CI21" s="148"/>
      <c r="CJ21" s="148"/>
      <c r="CK21" s="148"/>
      <c r="CL21" s="148"/>
      <c r="CM21" s="148"/>
      <c r="CN21" s="148"/>
      <c r="CO21" s="148"/>
      <c r="CP21" s="148"/>
      <c r="CQ21" s="148"/>
      <c r="CR21" s="148"/>
      <c r="CS21" s="148"/>
      <c r="CT21" s="148"/>
      <c r="CU21" s="148"/>
      <c r="CV21" s="148"/>
      <c r="CW21" s="148"/>
      <c r="CX21" s="148"/>
      <c r="CY21" s="148"/>
      <c r="CZ21" s="148"/>
      <c r="DA21" s="148"/>
      <c r="DB21" s="148"/>
      <c r="DC21" s="148"/>
      <c r="DD21" s="125"/>
      <c r="DE21" s="125"/>
      <c r="DF21" s="125"/>
      <c r="DG21" s="125"/>
      <c r="DH21" s="125"/>
      <c r="DI21" s="125"/>
      <c r="DJ21" s="125"/>
      <c r="DK21" s="125"/>
      <c r="DL21" s="125"/>
      <c r="DM21" s="125"/>
      <c r="DN21" s="125"/>
      <c r="DO21" s="126">
        <f>SUM(DD21:DN21)</f>
        <v>0</v>
      </c>
      <c r="DP21" s="125"/>
      <c r="DQ21" s="125"/>
      <c r="DR21" s="125"/>
      <c r="DS21" s="125"/>
      <c r="DT21" s="125"/>
      <c r="DU21" s="125"/>
      <c r="DV21" s="125"/>
      <c r="DW21" s="125"/>
      <c r="DX21" s="125"/>
      <c r="DY21" s="125"/>
      <c r="DZ21" s="125"/>
      <c r="EA21" s="126">
        <f>SUM(DP21:DZ21)</f>
        <v>0</v>
      </c>
      <c r="EB21" s="125"/>
      <c r="EC21" s="125"/>
      <c r="ED21" s="125"/>
      <c r="EE21" s="125"/>
      <c r="EF21" s="125"/>
      <c r="EG21" s="125"/>
      <c r="EH21" s="125"/>
      <c r="EI21" s="125"/>
      <c r="EJ21" s="125"/>
      <c r="EK21" s="125"/>
      <c r="EL21" s="125"/>
      <c r="EM21" s="126">
        <f>SUM(EB21:EL21)</f>
        <v>0</v>
      </c>
      <c r="EN21" s="125"/>
      <c r="EO21" s="125"/>
      <c r="EP21" s="125"/>
      <c r="EQ21" s="125"/>
      <c r="ER21" s="125"/>
      <c r="ES21" s="125"/>
      <c r="ET21" s="125"/>
      <c r="EU21" s="125"/>
      <c r="EV21" s="125"/>
      <c r="EW21" s="125"/>
      <c r="EX21" s="125"/>
      <c r="EY21" s="126">
        <f>SUM(EN21:EX21)</f>
        <v>0</v>
      </c>
      <c r="EZ21" s="108">
        <f>SUM(AQ21,BC21,BO21,CA21,DO21,EA21,EM21,EY21)</f>
        <v>0</v>
      </c>
    </row>
    <row r="22" spans="2:312" ht="27" customHeight="1">
      <c r="B22" s="440" t="s">
        <v>1016</v>
      </c>
      <c r="C22" s="104" t="s">
        <v>675</v>
      </c>
      <c r="D22" s="148"/>
      <c r="E22" s="148"/>
      <c r="F22" s="148"/>
      <c r="G22" s="148"/>
      <c r="H22" s="148"/>
      <c r="I22" s="148"/>
      <c r="J22" s="148"/>
      <c r="K22" s="148"/>
      <c r="L22" s="148"/>
      <c r="M22" s="148"/>
      <c r="N22" s="148"/>
      <c r="O22" s="148"/>
      <c r="P22" s="148"/>
      <c r="Q22" s="148"/>
      <c r="R22" s="148"/>
      <c r="S22" s="148"/>
      <c r="T22" s="148"/>
      <c r="U22" s="148"/>
      <c r="V22" s="148"/>
      <c r="W22" s="148"/>
      <c r="X22" s="148"/>
      <c r="Y22" s="148"/>
      <c r="Z22" s="148"/>
      <c r="AA22" s="148"/>
      <c r="AB22" s="148"/>
      <c r="AC22" s="148"/>
      <c r="AD22" s="148"/>
      <c r="AE22" s="148"/>
      <c r="AF22" s="128"/>
      <c r="AG22" s="148"/>
      <c r="AH22" s="148"/>
      <c r="AI22" s="148"/>
      <c r="AJ22" s="148"/>
      <c r="AK22" s="148"/>
      <c r="AL22" s="148"/>
      <c r="AM22" s="148"/>
      <c r="AN22" s="148"/>
      <c r="AO22" s="148"/>
      <c r="AP22" s="148"/>
      <c r="AQ22" s="128"/>
      <c r="AR22" s="148"/>
      <c r="AS22" s="148"/>
      <c r="AT22" s="148"/>
      <c r="AU22" s="148"/>
      <c r="AV22" s="148"/>
      <c r="AW22" s="148"/>
      <c r="AX22" s="148"/>
      <c r="AY22" s="148"/>
      <c r="AZ22" s="148"/>
      <c r="BA22" s="148"/>
      <c r="BB22" s="148"/>
      <c r="BC22" s="128"/>
      <c r="BD22" s="148"/>
      <c r="BE22" s="148"/>
      <c r="BF22" s="148"/>
      <c r="BG22" s="148"/>
      <c r="BH22" s="148"/>
      <c r="BI22" s="148"/>
      <c r="BJ22" s="148"/>
      <c r="BK22" s="148"/>
      <c r="BL22" s="148"/>
      <c r="BM22" s="148"/>
      <c r="BN22" s="148"/>
      <c r="BO22" s="128"/>
      <c r="BP22" s="148"/>
      <c r="BQ22" s="148"/>
      <c r="BR22" s="148"/>
      <c r="BS22" s="148"/>
      <c r="BT22" s="148"/>
      <c r="BU22" s="148"/>
      <c r="BV22" s="148"/>
      <c r="BW22" s="148"/>
      <c r="BX22" s="148"/>
      <c r="BY22" s="148"/>
      <c r="BZ22" s="148"/>
      <c r="CA22" s="128"/>
      <c r="CB22" s="148"/>
      <c r="CC22" s="148"/>
      <c r="CD22" s="148"/>
      <c r="CE22" s="148"/>
      <c r="CF22" s="148"/>
      <c r="CG22" s="148"/>
      <c r="CH22" s="148"/>
      <c r="CI22" s="148"/>
      <c r="CJ22" s="148"/>
      <c r="CK22" s="148"/>
      <c r="CL22" s="148"/>
      <c r="CM22" s="148"/>
      <c r="CN22" s="148"/>
      <c r="CO22" s="148"/>
      <c r="CP22" s="148"/>
      <c r="CQ22" s="148"/>
      <c r="CR22" s="148"/>
      <c r="CS22" s="148"/>
      <c r="CT22" s="148"/>
      <c r="CU22" s="148"/>
      <c r="CV22" s="148"/>
      <c r="CW22" s="148"/>
      <c r="CX22" s="148"/>
      <c r="CY22" s="148"/>
      <c r="CZ22" s="148"/>
      <c r="DA22" s="148"/>
      <c r="DB22" s="148"/>
      <c r="DC22" s="148"/>
      <c r="DD22" s="128"/>
      <c r="DE22" s="148"/>
      <c r="DF22" s="148"/>
      <c r="DG22" s="148"/>
      <c r="DH22" s="148"/>
      <c r="DI22" s="148"/>
      <c r="DJ22" s="148"/>
      <c r="DK22" s="148"/>
      <c r="DL22" s="148"/>
      <c r="DM22" s="148"/>
      <c r="DN22" s="148"/>
      <c r="DO22" s="128"/>
      <c r="DP22" s="148"/>
      <c r="DQ22" s="148"/>
      <c r="DR22" s="148"/>
      <c r="DS22" s="148"/>
      <c r="DT22" s="148"/>
      <c r="DU22" s="148"/>
      <c r="DV22" s="148"/>
      <c r="DW22" s="148"/>
      <c r="DX22" s="148"/>
      <c r="DY22" s="148"/>
      <c r="DZ22" s="148"/>
      <c r="EA22" s="128"/>
      <c r="EB22" s="148"/>
      <c r="EC22" s="148"/>
      <c r="ED22" s="148"/>
      <c r="EE22" s="148"/>
      <c r="EF22" s="148"/>
      <c r="EG22" s="148"/>
      <c r="EH22" s="148"/>
      <c r="EI22" s="148"/>
      <c r="EJ22" s="148"/>
      <c r="EK22" s="148"/>
      <c r="EL22" s="148"/>
      <c r="EM22" s="128"/>
      <c r="EN22" s="148"/>
      <c r="EO22" s="148"/>
      <c r="EP22" s="148"/>
      <c r="EQ22" s="148"/>
      <c r="ER22" s="148"/>
      <c r="ES22" s="148"/>
      <c r="ET22" s="148"/>
      <c r="EU22" s="148"/>
      <c r="EV22" s="148"/>
      <c r="EW22" s="148"/>
      <c r="EX22" s="148"/>
      <c r="EY22" s="148"/>
      <c r="EZ22" s="148"/>
    </row>
    <row r="23" spans="2:312" ht="15" customHeight="1">
      <c r="D23" s="131"/>
      <c r="E23" s="131"/>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131"/>
      <c r="AL23" s="131"/>
      <c r="AM23" s="131"/>
      <c r="AN23" s="131"/>
      <c r="AO23" s="131"/>
      <c r="AP23" s="131"/>
      <c r="AQ23" s="131"/>
      <c r="AR23" s="131"/>
      <c r="AS23" s="131"/>
      <c r="AT23" s="131"/>
      <c r="AU23" s="131"/>
      <c r="AV23" s="131"/>
      <c r="AW23" s="131"/>
      <c r="AX23" s="131"/>
      <c r="AY23" s="131"/>
      <c r="AZ23" s="131"/>
      <c r="BA23" s="131"/>
      <c r="BB23" s="131"/>
      <c r="BC23" s="131"/>
      <c r="BD23" s="131"/>
      <c r="BE23" s="131"/>
      <c r="BF23" s="131"/>
      <c r="BG23" s="131"/>
      <c r="BH23" s="131"/>
      <c r="BI23" s="131"/>
      <c r="BJ23" s="131"/>
      <c r="BK23" s="131"/>
      <c r="BL23" s="131"/>
      <c r="BM23" s="131"/>
      <c r="BN23" s="131"/>
      <c r="BO23" s="131"/>
      <c r="BP23" s="131"/>
      <c r="BQ23" s="131"/>
      <c r="BR23" s="131"/>
      <c r="BS23" s="131"/>
      <c r="BT23" s="131"/>
      <c r="BU23" s="131"/>
      <c r="BV23" s="131"/>
      <c r="BW23" s="131"/>
      <c r="BX23" s="131"/>
      <c r="BY23" s="131"/>
      <c r="BZ23" s="131"/>
      <c r="CA23" s="131"/>
      <c r="CB23" s="131"/>
      <c r="CC23" s="131"/>
      <c r="CD23" s="131"/>
      <c r="CE23" s="131"/>
      <c r="CF23" s="131"/>
      <c r="CG23" s="131"/>
      <c r="CH23" s="131"/>
      <c r="CI23" s="131"/>
      <c r="CJ23" s="131"/>
      <c r="CK23" s="131"/>
      <c r="CL23" s="131"/>
      <c r="CM23" s="131"/>
      <c r="CN23" s="131"/>
      <c r="CO23" s="131"/>
      <c r="CP23" s="131"/>
      <c r="CQ23" s="131"/>
      <c r="CR23" s="131"/>
      <c r="CS23" s="131"/>
      <c r="CT23" s="131"/>
      <c r="CU23" s="131"/>
      <c r="CV23" s="131"/>
      <c r="CW23" s="131"/>
      <c r="CX23" s="131"/>
      <c r="CY23" s="131"/>
      <c r="CZ23" s="131"/>
      <c r="DA23" s="131"/>
      <c r="DB23" s="131"/>
      <c r="DC23" s="131"/>
      <c r="DD23" s="131"/>
      <c r="DE23" s="131"/>
      <c r="DF23" s="131"/>
      <c r="DG23" s="131"/>
      <c r="DH23" s="131"/>
      <c r="DI23" s="131"/>
      <c r="DJ23" s="131"/>
      <c r="DK23" s="131"/>
      <c r="DL23" s="131"/>
      <c r="DM23" s="131"/>
      <c r="DN23" s="131"/>
      <c r="DO23" s="131"/>
      <c r="DP23" s="131"/>
      <c r="DQ23" s="131"/>
      <c r="DR23" s="131"/>
      <c r="DS23" s="131"/>
      <c r="DT23" s="131"/>
      <c r="DU23" s="131"/>
      <c r="DV23" s="131"/>
      <c r="DW23" s="131"/>
      <c r="DX23" s="131"/>
      <c r="DY23" s="131"/>
      <c r="DZ23" s="131"/>
      <c r="EA23" s="131"/>
      <c r="EB23" s="131"/>
      <c r="EC23" s="131"/>
      <c r="ED23" s="131"/>
      <c r="EE23" s="131"/>
      <c r="EF23" s="131"/>
      <c r="EG23" s="131"/>
      <c r="EH23" s="131"/>
      <c r="EI23" s="131"/>
      <c r="EJ23" s="131"/>
      <c r="EK23" s="131"/>
      <c r="EL23" s="131"/>
      <c r="EM23" s="131"/>
      <c r="EN23" s="131"/>
      <c r="EO23" s="131"/>
      <c r="EP23" s="131"/>
      <c r="EQ23" s="131"/>
      <c r="ER23" s="131"/>
      <c r="ES23" s="131"/>
      <c r="ET23" s="131"/>
      <c r="EU23" s="131"/>
      <c r="EV23" s="131"/>
      <c r="EW23" s="131"/>
      <c r="EX23" s="131"/>
      <c r="EY23" s="131"/>
      <c r="EZ23" s="131"/>
    </row>
    <row r="24" spans="2:312" ht="15" customHeight="1">
      <c r="B24" s="97" t="s">
        <v>1017</v>
      </c>
      <c r="C24" s="444"/>
      <c r="D24" s="132"/>
      <c r="E24" s="132"/>
      <c r="F24" s="132"/>
      <c r="G24" s="132"/>
      <c r="H24" s="132"/>
      <c r="I24" s="132"/>
      <c r="J24" s="132"/>
      <c r="K24" s="132"/>
      <c r="L24" s="132"/>
      <c r="M24" s="132"/>
      <c r="N24" s="132"/>
      <c r="O24" s="132"/>
      <c r="P24" s="132"/>
      <c r="Q24" s="132"/>
      <c r="R24" s="132"/>
      <c r="S24" s="132"/>
      <c r="T24" s="132"/>
      <c r="U24" s="132"/>
      <c r="V24" s="132"/>
      <c r="W24" s="132"/>
      <c r="X24" s="132"/>
      <c r="Y24" s="132"/>
      <c r="Z24" s="132"/>
      <c r="AA24" s="132"/>
      <c r="AB24" s="132"/>
      <c r="AC24" s="132"/>
      <c r="AD24" s="132"/>
      <c r="AE24" s="132"/>
      <c r="AF24" s="132"/>
      <c r="AG24" s="132"/>
      <c r="AH24" s="132"/>
      <c r="AI24" s="132"/>
      <c r="AJ24" s="132"/>
      <c r="AK24" s="132"/>
      <c r="AL24" s="132"/>
      <c r="AM24" s="132"/>
      <c r="AN24" s="132"/>
      <c r="AO24" s="132"/>
      <c r="AP24" s="132"/>
      <c r="AQ24" s="132"/>
      <c r="AR24" s="132"/>
      <c r="AS24" s="132"/>
      <c r="AT24" s="132"/>
      <c r="AU24" s="132"/>
      <c r="AV24" s="132"/>
      <c r="AW24" s="132"/>
      <c r="AX24" s="132"/>
      <c r="AY24" s="132"/>
      <c r="AZ24" s="132"/>
      <c r="BA24" s="132"/>
      <c r="BB24" s="132"/>
      <c r="BC24" s="132"/>
      <c r="BD24" s="132"/>
      <c r="BE24" s="132"/>
      <c r="BF24" s="132"/>
      <c r="BG24" s="132"/>
      <c r="BH24" s="132"/>
      <c r="BI24" s="132"/>
      <c r="BJ24" s="132"/>
      <c r="BK24" s="132"/>
      <c r="BL24" s="132"/>
      <c r="BM24" s="132"/>
      <c r="BN24" s="132"/>
      <c r="BO24" s="132"/>
      <c r="BP24" s="132"/>
      <c r="BQ24" s="132"/>
      <c r="BR24" s="132"/>
      <c r="BS24" s="132"/>
      <c r="BT24" s="132"/>
      <c r="BU24" s="132"/>
      <c r="BV24" s="132"/>
      <c r="BW24" s="132"/>
      <c r="BX24" s="132"/>
      <c r="BY24" s="132"/>
      <c r="BZ24" s="132"/>
      <c r="CA24" s="132"/>
      <c r="CB24" s="132"/>
      <c r="CC24" s="132"/>
      <c r="CD24" s="132"/>
      <c r="CE24" s="132"/>
      <c r="CF24" s="132"/>
      <c r="CG24" s="132"/>
      <c r="CH24" s="132"/>
      <c r="CI24" s="132"/>
      <c r="CJ24" s="132"/>
      <c r="CK24" s="132"/>
      <c r="CL24" s="132"/>
      <c r="CM24" s="132"/>
      <c r="CN24" s="132"/>
      <c r="CO24" s="132"/>
      <c r="CP24" s="132"/>
      <c r="CQ24" s="132"/>
      <c r="CR24" s="132"/>
      <c r="CS24" s="132"/>
      <c r="CT24" s="132"/>
      <c r="CU24" s="132"/>
      <c r="CV24" s="132"/>
      <c r="CW24" s="132"/>
      <c r="CX24" s="132"/>
      <c r="CY24" s="132"/>
      <c r="CZ24" s="132"/>
      <c r="DA24" s="132"/>
      <c r="DB24" s="132"/>
      <c r="DC24" s="132"/>
      <c r="DD24" s="132"/>
      <c r="DE24" s="132"/>
      <c r="DF24" s="132"/>
      <c r="DG24" s="132"/>
      <c r="DH24" s="132"/>
      <c r="DI24" s="132"/>
      <c r="DJ24" s="132"/>
      <c r="DK24" s="132"/>
      <c r="DL24" s="132"/>
      <c r="DM24" s="132"/>
      <c r="DN24" s="132"/>
      <c r="DO24" s="132"/>
      <c r="DP24" s="132"/>
      <c r="DQ24" s="132"/>
      <c r="DR24" s="132"/>
      <c r="DS24" s="132"/>
      <c r="DT24" s="132"/>
      <c r="DU24" s="132"/>
      <c r="DV24" s="132"/>
      <c r="DW24" s="132"/>
      <c r="DX24" s="132"/>
      <c r="DY24" s="132"/>
      <c r="DZ24" s="132"/>
      <c r="EA24" s="132"/>
      <c r="EB24" s="132"/>
      <c r="EC24" s="132"/>
      <c r="ED24" s="132"/>
      <c r="EE24" s="132"/>
      <c r="EF24" s="132"/>
      <c r="EG24" s="132"/>
      <c r="EH24" s="132"/>
      <c r="EI24" s="132"/>
      <c r="EJ24" s="132"/>
      <c r="EK24" s="132"/>
      <c r="EL24" s="132"/>
      <c r="EM24" s="132"/>
      <c r="EN24" s="132"/>
      <c r="EO24" s="132"/>
      <c r="EP24" s="132"/>
      <c r="EQ24" s="132"/>
      <c r="ER24" s="132"/>
      <c r="ES24" s="132"/>
      <c r="ET24" s="132"/>
      <c r="EU24" s="132"/>
      <c r="EV24" s="132"/>
      <c r="EW24" s="132"/>
      <c r="EX24" s="132"/>
      <c r="EY24" s="132"/>
      <c r="EZ24" s="132"/>
      <c r="FA24" s="133"/>
    </row>
    <row r="25" spans="2:312" ht="15" customHeight="1">
      <c r="D25" s="131"/>
      <c r="E25" s="131"/>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131"/>
      <c r="AL25" s="131"/>
      <c r="AM25" s="131"/>
      <c r="AN25" s="131"/>
      <c r="AO25" s="131"/>
      <c r="AP25" s="131"/>
      <c r="AQ25" s="131"/>
      <c r="AR25" s="131"/>
      <c r="AS25" s="131"/>
      <c r="AT25" s="131"/>
      <c r="AU25" s="131"/>
      <c r="AV25" s="131"/>
      <c r="AW25" s="131"/>
      <c r="AX25" s="131"/>
      <c r="AY25" s="131"/>
      <c r="AZ25" s="131"/>
      <c r="BA25" s="131"/>
      <c r="BB25" s="131"/>
      <c r="BC25" s="131"/>
      <c r="BD25" s="131"/>
      <c r="BE25" s="131"/>
      <c r="BF25" s="131"/>
      <c r="BG25" s="131"/>
      <c r="BH25" s="131"/>
      <c r="BI25" s="131"/>
      <c r="BJ25" s="131"/>
      <c r="BK25" s="131"/>
      <c r="BL25" s="131"/>
      <c r="BM25" s="131"/>
      <c r="BN25" s="131"/>
      <c r="BO25" s="131"/>
      <c r="BP25" s="131"/>
      <c r="BQ25" s="131"/>
      <c r="BR25" s="131"/>
      <c r="BS25" s="131"/>
      <c r="BT25" s="131"/>
      <c r="BU25" s="131"/>
      <c r="BV25" s="131"/>
      <c r="BW25" s="131"/>
      <c r="BX25" s="131"/>
      <c r="BY25" s="131"/>
      <c r="BZ25" s="131"/>
      <c r="CA25" s="131"/>
      <c r="CB25" s="131"/>
      <c r="CC25" s="131"/>
      <c r="CD25" s="131"/>
      <c r="CE25" s="131"/>
      <c r="CF25" s="131"/>
      <c r="CG25" s="131"/>
      <c r="CH25" s="131"/>
      <c r="CI25" s="131"/>
      <c r="CJ25" s="131"/>
      <c r="CK25" s="131"/>
      <c r="CL25" s="131"/>
      <c r="CM25" s="131"/>
      <c r="CN25" s="131"/>
      <c r="CO25" s="131"/>
      <c r="CP25" s="131"/>
      <c r="CQ25" s="131"/>
      <c r="CR25" s="131"/>
      <c r="CS25" s="131"/>
      <c r="CT25" s="131"/>
      <c r="CU25" s="131"/>
      <c r="CV25" s="131"/>
      <c r="CW25" s="131"/>
      <c r="CX25" s="131"/>
      <c r="CY25" s="131"/>
      <c r="CZ25" s="131"/>
      <c r="DA25" s="131"/>
      <c r="DB25" s="131"/>
      <c r="DC25" s="131"/>
      <c r="DD25" s="131"/>
      <c r="DE25" s="131"/>
      <c r="DF25" s="131"/>
      <c r="DG25" s="131"/>
      <c r="DH25" s="131"/>
      <c r="DI25" s="131"/>
      <c r="DJ25" s="131"/>
      <c r="DK25" s="131"/>
      <c r="DL25" s="131"/>
      <c r="DM25" s="131"/>
      <c r="DN25" s="131"/>
      <c r="DO25" s="131"/>
      <c r="DP25" s="131"/>
      <c r="DQ25" s="131"/>
      <c r="DR25" s="131"/>
      <c r="DS25" s="131"/>
      <c r="DT25" s="131"/>
      <c r="DU25" s="131"/>
      <c r="DV25" s="131"/>
      <c r="DW25" s="131"/>
      <c r="DX25" s="131"/>
      <c r="DY25" s="131"/>
      <c r="DZ25" s="131"/>
      <c r="EA25" s="131"/>
      <c r="EB25" s="131"/>
      <c r="EC25" s="131"/>
      <c r="ED25" s="131"/>
      <c r="EE25" s="131"/>
      <c r="EF25" s="131"/>
      <c r="EG25" s="131"/>
      <c r="EH25" s="131"/>
      <c r="EI25" s="131"/>
      <c r="EJ25" s="131"/>
      <c r="EK25" s="131"/>
      <c r="EL25" s="131"/>
      <c r="EM25" s="131"/>
      <c r="EN25" s="131"/>
      <c r="EO25" s="131"/>
      <c r="EP25" s="131"/>
      <c r="EQ25" s="131"/>
      <c r="ER25" s="131"/>
      <c r="ES25" s="131"/>
      <c r="ET25" s="131"/>
      <c r="EU25" s="131"/>
      <c r="EV25" s="131"/>
      <c r="EW25" s="131"/>
      <c r="EX25" s="131"/>
      <c r="EY25" s="131"/>
      <c r="EZ25" s="131"/>
    </row>
    <row r="26" spans="2:312" ht="27" customHeight="1">
      <c r="B26" s="842" t="s">
        <v>541</v>
      </c>
      <c r="C26" s="843"/>
      <c r="D26" s="135" t="s">
        <v>542</v>
      </c>
      <c r="E26" s="135" t="s">
        <v>543</v>
      </c>
      <c r="F26" s="135" t="s">
        <v>544</v>
      </c>
      <c r="G26" s="135" t="s">
        <v>545</v>
      </c>
      <c r="H26" s="135" t="s">
        <v>667</v>
      </c>
      <c r="I26" s="135" t="s">
        <v>546</v>
      </c>
      <c r="J26" s="135" t="s">
        <v>547</v>
      </c>
      <c r="K26" s="135" t="s">
        <v>548</v>
      </c>
      <c r="L26" s="135" t="s">
        <v>549</v>
      </c>
      <c r="M26" s="135" t="s">
        <v>550</v>
      </c>
      <c r="N26" s="135" t="s">
        <v>551</v>
      </c>
      <c r="O26" s="135" t="s">
        <v>552</v>
      </c>
      <c r="P26" s="135" t="s">
        <v>553</v>
      </c>
      <c r="Q26" s="135" t="s">
        <v>694</v>
      </c>
      <c r="R26" s="135" t="s">
        <v>695</v>
      </c>
      <c r="S26" s="135" t="s">
        <v>783</v>
      </c>
      <c r="T26" s="135" t="s">
        <v>784</v>
      </c>
      <c r="U26" s="135" t="s">
        <v>785</v>
      </c>
      <c r="V26" s="135" t="s">
        <v>786</v>
      </c>
      <c r="W26" s="135" t="s">
        <v>787</v>
      </c>
      <c r="X26" s="135" t="s">
        <v>788</v>
      </c>
      <c r="Y26" s="135" t="s">
        <v>789</v>
      </c>
      <c r="Z26" s="135" t="s">
        <v>790</v>
      </c>
      <c r="AA26" s="135" t="s">
        <v>791</v>
      </c>
      <c r="AB26" s="135" t="s">
        <v>792</v>
      </c>
      <c r="AC26" s="135" t="s">
        <v>836</v>
      </c>
      <c r="AD26" s="135" t="s">
        <v>837</v>
      </c>
      <c r="AE26" s="135" t="s">
        <v>838</v>
      </c>
      <c r="AF26" s="135" t="s">
        <v>839</v>
      </c>
      <c r="AG26" s="135" t="s">
        <v>840</v>
      </c>
      <c r="AH26" s="135" t="s">
        <v>841</v>
      </c>
      <c r="AI26" s="135" t="s">
        <v>842</v>
      </c>
      <c r="AJ26" s="135" t="s">
        <v>843</v>
      </c>
      <c r="AK26" s="135" t="s">
        <v>844</v>
      </c>
      <c r="AL26" s="135" t="s">
        <v>845</v>
      </c>
      <c r="AM26" s="135" t="s">
        <v>846</v>
      </c>
      <c r="AN26" s="135" t="s">
        <v>858</v>
      </c>
      <c r="AO26" s="135" t="s">
        <v>859</v>
      </c>
      <c r="AP26" s="135" t="s">
        <v>860</v>
      </c>
      <c r="AQ26" s="135" t="s">
        <v>861</v>
      </c>
      <c r="AR26" s="135" t="s">
        <v>862</v>
      </c>
      <c r="AS26" s="135" t="s">
        <v>863</v>
      </c>
      <c r="AT26" s="135" t="s">
        <v>864</v>
      </c>
      <c r="AU26" s="135" t="s">
        <v>865</v>
      </c>
      <c r="AV26" s="135" t="s">
        <v>866</v>
      </c>
      <c r="AW26" s="135" t="s">
        <v>867</v>
      </c>
      <c r="AX26" s="135" t="s">
        <v>868</v>
      </c>
      <c r="AY26" s="135" t="s">
        <v>869</v>
      </c>
      <c r="AZ26" s="135" t="s">
        <v>870</v>
      </c>
      <c r="BA26" s="135" t="s">
        <v>871</v>
      </c>
      <c r="BB26" s="135" t="s">
        <v>872</v>
      </c>
      <c r="BC26" s="135" t="s">
        <v>873</v>
      </c>
      <c r="BD26" s="135" t="s">
        <v>874</v>
      </c>
      <c r="BE26" s="135" t="s">
        <v>875</v>
      </c>
      <c r="BF26" s="135" t="s">
        <v>876</v>
      </c>
      <c r="BG26" s="135" t="s">
        <v>877</v>
      </c>
      <c r="BH26" s="135" t="s">
        <v>878</v>
      </c>
      <c r="BI26" s="135" t="s">
        <v>879</v>
      </c>
      <c r="BJ26" s="135" t="s">
        <v>880</v>
      </c>
      <c r="BK26" s="135" t="s">
        <v>881</v>
      </c>
      <c r="BL26" s="135" t="s">
        <v>882</v>
      </c>
      <c r="BM26" s="135" t="s">
        <v>883</v>
      </c>
      <c r="BN26" s="135" t="s">
        <v>884</v>
      </c>
      <c r="BO26" s="135" t="s">
        <v>885</v>
      </c>
      <c r="BP26" s="135" t="s">
        <v>886</v>
      </c>
      <c r="BQ26" s="135" t="s">
        <v>887</v>
      </c>
      <c r="BR26" s="135" t="s">
        <v>888</v>
      </c>
      <c r="BS26" s="135" t="s">
        <v>889</v>
      </c>
      <c r="BT26" s="135" t="s">
        <v>890</v>
      </c>
      <c r="BU26" s="135" t="s">
        <v>891</v>
      </c>
      <c r="BV26" s="135" t="s">
        <v>892</v>
      </c>
      <c r="BW26" s="135" t="s">
        <v>893</v>
      </c>
      <c r="BX26" s="135" t="s">
        <v>894</v>
      </c>
      <c r="BY26" s="135" t="s">
        <v>895</v>
      </c>
      <c r="BZ26" s="135" t="s">
        <v>896</v>
      </c>
      <c r="CA26" s="135" t="s">
        <v>897</v>
      </c>
      <c r="CB26" s="135" t="s">
        <v>898</v>
      </c>
      <c r="CC26" s="135" t="s">
        <v>899</v>
      </c>
      <c r="CD26" s="135" t="s">
        <v>900</v>
      </c>
      <c r="CE26" s="135" t="s">
        <v>901</v>
      </c>
      <c r="CF26" s="135" t="s">
        <v>902</v>
      </c>
      <c r="CG26" s="135" t="s">
        <v>903</v>
      </c>
      <c r="CH26" s="135" t="s">
        <v>904</v>
      </c>
      <c r="CI26" s="135" t="s">
        <v>905</v>
      </c>
      <c r="CJ26" s="135" t="s">
        <v>906</v>
      </c>
      <c r="CK26" s="135" t="s">
        <v>907</v>
      </c>
      <c r="CL26" s="135" t="s">
        <v>908</v>
      </c>
      <c r="CM26" s="135" t="s">
        <v>909</v>
      </c>
      <c r="CN26" s="135" t="s">
        <v>910</v>
      </c>
      <c r="CO26" s="135" t="s">
        <v>911</v>
      </c>
      <c r="CP26" s="135" t="s">
        <v>912</v>
      </c>
      <c r="CQ26" s="135" t="s">
        <v>913</v>
      </c>
      <c r="CR26" s="135" t="s">
        <v>914</v>
      </c>
      <c r="CS26" s="135" t="s">
        <v>915</v>
      </c>
      <c r="CT26" s="135" t="s">
        <v>916</v>
      </c>
      <c r="CU26" s="135" t="s">
        <v>917</v>
      </c>
      <c r="CV26" s="135" t="s">
        <v>918</v>
      </c>
      <c r="CW26" s="135" t="s">
        <v>919</v>
      </c>
      <c r="CX26" s="135" t="s">
        <v>920</v>
      </c>
      <c r="CY26" s="135" t="s">
        <v>921</v>
      </c>
      <c r="CZ26" s="135" t="s">
        <v>922</v>
      </c>
      <c r="DA26" s="135" t="s">
        <v>923</v>
      </c>
      <c r="DB26" s="135" t="s">
        <v>924</v>
      </c>
      <c r="DC26" s="135" t="s">
        <v>925</v>
      </c>
      <c r="DD26" s="135" t="s">
        <v>926</v>
      </c>
      <c r="DE26" s="135" t="s">
        <v>927</v>
      </c>
      <c r="DF26" s="135" t="s">
        <v>928</v>
      </c>
      <c r="DG26" s="135" t="s">
        <v>929</v>
      </c>
      <c r="DH26" s="135" t="s">
        <v>930</v>
      </c>
      <c r="DI26" s="135" t="s">
        <v>931</v>
      </c>
      <c r="DJ26" s="135" t="s">
        <v>932</v>
      </c>
      <c r="DK26" s="135" t="s">
        <v>933</v>
      </c>
      <c r="DL26" s="135" t="s">
        <v>934</v>
      </c>
      <c r="DM26" s="135" t="s">
        <v>935</v>
      </c>
      <c r="DN26" s="135" t="s">
        <v>936</v>
      </c>
      <c r="DO26" s="135" t="s">
        <v>937</v>
      </c>
      <c r="DP26" s="135" t="s">
        <v>938</v>
      </c>
      <c r="DQ26" s="135" t="s">
        <v>939</v>
      </c>
      <c r="DR26" s="135" t="s">
        <v>940</v>
      </c>
      <c r="DS26" s="135" t="s">
        <v>941</v>
      </c>
      <c r="DT26" s="135" t="s">
        <v>942</v>
      </c>
      <c r="DU26" s="135" t="s">
        <v>943</v>
      </c>
      <c r="DV26" s="135" t="s">
        <v>944</v>
      </c>
      <c r="DW26" s="135" t="s">
        <v>945</v>
      </c>
      <c r="DX26" s="135" t="s">
        <v>946</v>
      </c>
      <c r="DY26" s="135" t="s">
        <v>947</v>
      </c>
      <c r="DZ26" s="135" t="s">
        <v>948</v>
      </c>
      <c r="EA26" s="135" t="s">
        <v>949</v>
      </c>
      <c r="EB26" s="135" t="s">
        <v>950</v>
      </c>
      <c r="EC26" s="135" t="s">
        <v>951</v>
      </c>
      <c r="ED26" s="135" t="s">
        <v>952</v>
      </c>
      <c r="EE26" s="135" t="s">
        <v>953</v>
      </c>
      <c r="EF26" s="135" t="s">
        <v>954</v>
      </c>
      <c r="EG26" s="135" t="s">
        <v>955</v>
      </c>
      <c r="EH26" s="135" t="s">
        <v>956</v>
      </c>
      <c r="EI26" s="135" t="s">
        <v>957</v>
      </c>
      <c r="EJ26" s="135" t="s">
        <v>958</v>
      </c>
      <c r="EK26" s="135" t="s">
        <v>959</v>
      </c>
      <c r="EL26" s="135" t="s">
        <v>960</v>
      </c>
      <c r="EM26" s="135" t="s">
        <v>961</v>
      </c>
      <c r="EN26" s="135" t="s">
        <v>962</v>
      </c>
      <c r="EO26" s="135" t="s">
        <v>963</v>
      </c>
      <c r="EP26" s="135" t="s">
        <v>964</v>
      </c>
      <c r="EQ26" s="135" t="s">
        <v>965</v>
      </c>
      <c r="ER26" s="135" t="s">
        <v>966</v>
      </c>
      <c r="ES26" s="135" t="s">
        <v>967</v>
      </c>
      <c r="ET26" s="135" t="s">
        <v>968</v>
      </c>
      <c r="EU26" s="135" t="s">
        <v>969</v>
      </c>
      <c r="EV26" s="135" t="s">
        <v>970</v>
      </c>
      <c r="EW26" s="135" t="s">
        <v>971</v>
      </c>
      <c r="EX26" s="135" t="s">
        <v>972</v>
      </c>
      <c r="EY26" s="135" t="s">
        <v>973</v>
      </c>
      <c r="EZ26" s="135" t="s">
        <v>974</v>
      </c>
    </row>
    <row r="27" spans="2:312" ht="27" customHeight="1">
      <c r="B27" s="915" t="s">
        <v>793</v>
      </c>
      <c r="C27" s="916"/>
      <c r="D27" s="961" t="s">
        <v>975</v>
      </c>
      <c r="E27" s="954"/>
      <c r="F27" s="954"/>
      <c r="G27" s="954"/>
      <c r="H27" s="954"/>
      <c r="I27" s="954"/>
      <c r="J27" s="954"/>
      <c r="K27" s="954"/>
      <c r="L27" s="954"/>
      <c r="M27" s="954"/>
      <c r="N27" s="954"/>
      <c r="O27" s="954"/>
      <c r="P27" s="954"/>
      <c r="Q27" s="954"/>
      <c r="R27" s="954"/>
      <c r="S27" s="954"/>
      <c r="T27" s="954"/>
      <c r="U27" s="954"/>
      <c r="V27" s="954"/>
      <c r="W27" s="954"/>
      <c r="X27" s="954"/>
      <c r="Y27" s="954"/>
      <c r="Z27" s="954"/>
      <c r="AA27" s="954"/>
      <c r="AB27" s="954"/>
      <c r="AC27" s="954"/>
      <c r="AD27" s="954"/>
      <c r="AE27" s="955"/>
      <c r="AF27" s="961" t="s">
        <v>976</v>
      </c>
      <c r="AG27" s="954"/>
      <c r="AH27" s="954"/>
      <c r="AI27" s="954"/>
      <c r="AJ27" s="954"/>
      <c r="AK27" s="954"/>
      <c r="AL27" s="954"/>
      <c r="AM27" s="954"/>
      <c r="AN27" s="954"/>
      <c r="AO27" s="954"/>
      <c r="AP27" s="954"/>
      <c r="AQ27" s="955"/>
      <c r="AR27" s="961" t="s">
        <v>977</v>
      </c>
      <c r="AS27" s="954"/>
      <c r="AT27" s="954"/>
      <c r="AU27" s="954"/>
      <c r="AV27" s="954"/>
      <c r="AW27" s="954"/>
      <c r="AX27" s="954"/>
      <c r="AY27" s="954"/>
      <c r="AZ27" s="954"/>
      <c r="BA27" s="954"/>
      <c r="BB27" s="954"/>
      <c r="BC27" s="955"/>
      <c r="BD27" s="961" t="s">
        <v>978</v>
      </c>
      <c r="BE27" s="954"/>
      <c r="BF27" s="954"/>
      <c r="BG27" s="954"/>
      <c r="BH27" s="954"/>
      <c r="BI27" s="954"/>
      <c r="BJ27" s="954"/>
      <c r="BK27" s="954"/>
      <c r="BL27" s="954"/>
      <c r="BM27" s="954"/>
      <c r="BN27" s="954"/>
      <c r="BO27" s="955"/>
      <c r="BP27" s="962" t="s">
        <v>979</v>
      </c>
      <c r="BQ27" s="957"/>
      <c r="BR27" s="957"/>
      <c r="BS27" s="957"/>
      <c r="BT27" s="957"/>
      <c r="BU27" s="957"/>
      <c r="BV27" s="957"/>
      <c r="BW27" s="957"/>
      <c r="BX27" s="957"/>
      <c r="BY27" s="957"/>
      <c r="BZ27" s="957"/>
      <c r="CA27" s="957"/>
      <c r="CB27" s="961" t="s">
        <v>980</v>
      </c>
      <c r="CC27" s="954"/>
      <c r="CD27" s="954"/>
      <c r="CE27" s="954"/>
      <c r="CF27" s="954"/>
      <c r="CG27" s="954"/>
      <c r="CH27" s="954"/>
      <c r="CI27" s="954"/>
      <c r="CJ27" s="954"/>
      <c r="CK27" s="954"/>
      <c r="CL27" s="954"/>
      <c r="CM27" s="954"/>
      <c r="CN27" s="954"/>
      <c r="CO27" s="954"/>
      <c r="CP27" s="954"/>
      <c r="CQ27" s="954"/>
      <c r="CR27" s="954"/>
      <c r="CS27" s="954"/>
      <c r="CT27" s="954"/>
      <c r="CU27" s="954"/>
      <c r="CV27" s="954"/>
      <c r="CW27" s="954"/>
      <c r="CX27" s="954"/>
      <c r="CY27" s="954"/>
      <c r="CZ27" s="954"/>
      <c r="DA27" s="954"/>
      <c r="DB27" s="954"/>
      <c r="DC27" s="955"/>
      <c r="DD27" s="961" t="s">
        <v>981</v>
      </c>
      <c r="DE27" s="954"/>
      <c r="DF27" s="954"/>
      <c r="DG27" s="954"/>
      <c r="DH27" s="954"/>
      <c r="DI27" s="954"/>
      <c r="DJ27" s="954"/>
      <c r="DK27" s="954"/>
      <c r="DL27" s="954"/>
      <c r="DM27" s="954"/>
      <c r="DN27" s="954"/>
      <c r="DO27" s="955"/>
      <c r="DP27" s="961" t="s">
        <v>982</v>
      </c>
      <c r="DQ27" s="954"/>
      <c r="DR27" s="954"/>
      <c r="DS27" s="954"/>
      <c r="DT27" s="954"/>
      <c r="DU27" s="954"/>
      <c r="DV27" s="954"/>
      <c r="DW27" s="954"/>
      <c r="DX27" s="954"/>
      <c r="DY27" s="954"/>
      <c r="DZ27" s="954"/>
      <c r="EA27" s="955"/>
      <c r="EB27" s="961" t="s">
        <v>983</v>
      </c>
      <c r="EC27" s="954"/>
      <c r="ED27" s="954"/>
      <c r="EE27" s="954"/>
      <c r="EF27" s="954"/>
      <c r="EG27" s="954"/>
      <c r="EH27" s="954"/>
      <c r="EI27" s="954"/>
      <c r="EJ27" s="954"/>
      <c r="EK27" s="954"/>
      <c r="EL27" s="954"/>
      <c r="EM27" s="955"/>
      <c r="EN27" s="962" t="s">
        <v>984</v>
      </c>
      <c r="EO27" s="957"/>
      <c r="EP27" s="957"/>
      <c r="EQ27" s="957"/>
      <c r="ER27" s="957"/>
      <c r="ES27" s="957"/>
      <c r="ET27" s="957"/>
      <c r="EU27" s="957"/>
      <c r="EV27" s="957"/>
      <c r="EW27" s="957"/>
      <c r="EX27" s="957"/>
      <c r="EY27" s="957"/>
      <c r="EZ27" s="963" t="s">
        <v>991</v>
      </c>
    </row>
    <row r="28" spans="2:312" s="99" customFormat="1" ht="27" customHeight="1">
      <c r="B28" s="917"/>
      <c r="C28" s="918"/>
      <c r="D28" s="935" t="s">
        <v>797</v>
      </c>
      <c r="E28" s="936"/>
      <c r="F28" s="936"/>
      <c r="G28" s="937"/>
      <c r="H28" s="935" t="s">
        <v>985</v>
      </c>
      <c r="I28" s="937"/>
      <c r="J28" s="923" t="s">
        <v>810</v>
      </c>
      <c r="K28" s="938" t="s">
        <v>811</v>
      </c>
      <c r="L28" s="942"/>
      <c r="M28" s="942"/>
      <c r="N28" s="926"/>
      <c r="O28" s="943" t="s">
        <v>986</v>
      </c>
      <c r="P28" s="935" t="s">
        <v>848</v>
      </c>
      <c r="Q28" s="936"/>
      <c r="R28" s="937"/>
      <c r="S28" s="834" t="s">
        <v>801</v>
      </c>
      <c r="T28" s="852" t="s">
        <v>802</v>
      </c>
      <c r="U28" s="947" t="s">
        <v>992</v>
      </c>
      <c r="V28" s="948"/>
      <c r="W28" s="935" t="s">
        <v>988</v>
      </c>
      <c r="X28" s="936"/>
      <c r="Y28" s="937"/>
      <c r="Z28" s="938" t="s">
        <v>989</v>
      </c>
      <c r="AA28" s="926"/>
      <c r="AB28" s="935" t="s">
        <v>805</v>
      </c>
      <c r="AC28" s="936"/>
      <c r="AD28" s="937"/>
      <c r="AE28" s="943" t="s">
        <v>990</v>
      </c>
      <c r="AF28" s="943" t="s">
        <v>806</v>
      </c>
      <c r="AG28" s="950" t="s">
        <v>798</v>
      </c>
      <c r="AH28" s="947" t="s">
        <v>799</v>
      </c>
      <c r="AI28" s="948"/>
      <c r="AJ28" s="948"/>
      <c r="AK28" s="947" t="s">
        <v>800</v>
      </c>
      <c r="AL28" s="852" t="s">
        <v>808</v>
      </c>
      <c r="AM28" s="947" t="s">
        <v>803</v>
      </c>
      <c r="AN28" s="938" t="s">
        <v>989</v>
      </c>
      <c r="AO28" s="926"/>
      <c r="AP28" s="121" t="s">
        <v>805</v>
      </c>
      <c r="AQ28" s="943" t="s">
        <v>990</v>
      </c>
      <c r="AR28" s="943" t="s">
        <v>806</v>
      </c>
      <c r="AS28" s="947" t="s">
        <v>798</v>
      </c>
      <c r="AT28" s="947" t="s">
        <v>799</v>
      </c>
      <c r="AU28" s="948"/>
      <c r="AV28" s="948"/>
      <c r="AW28" s="947" t="s">
        <v>800</v>
      </c>
      <c r="AX28" s="923" t="s">
        <v>808</v>
      </c>
      <c r="AY28" s="947" t="s">
        <v>803</v>
      </c>
      <c r="AZ28" s="938" t="s">
        <v>989</v>
      </c>
      <c r="BA28" s="926"/>
      <c r="BB28" s="121" t="s">
        <v>805</v>
      </c>
      <c r="BC28" s="943" t="s">
        <v>991</v>
      </c>
      <c r="BD28" s="943" t="s">
        <v>806</v>
      </c>
      <c r="BE28" s="950" t="s">
        <v>798</v>
      </c>
      <c r="BF28" s="947" t="s">
        <v>799</v>
      </c>
      <c r="BG28" s="948"/>
      <c r="BH28" s="948"/>
      <c r="BI28" s="947" t="s">
        <v>800</v>
      </c>
      <c r="BJ28" s="852" t="s">
        <v>808</v>
      </c>
      <c r="BK28" s="947" t="s">
        <v>803</v>
      </c>
      <c r="BL28" s="938" t="s">
        <v>989</v>
      </c>
      <c r="BM28" s="926"/>
      <c r="BN28" s="121" t="s">
        <v>805</v>
      </c>
      <c r="BO28" s="943" t="s">
        <v>991</v>
      </c>
      <c r="BP28" s="943" t="s">
        <v>806</v>
      </c>
      <c r="BQ28" s="952" t="s">
        <v>798</v>
      </c>
      <c r="BR28" s="947" t="s">
        <v>799</v>
      </c>
      <c r="BS28" s="948"/>
      <c r="BT28" s="948"/>
      <c r="BU28" s="952" t="s">
        <v>800</v>
      </c>
      <c r="BV28" s="946" t="s">
        <v>808</v>
      </c>
      <c r="BW28" s="952" t="s">
        <v>803</v>
      </c>
      <c r="BX28" s="938" t="s">
        <v>989</v>
      </c>
      <c r="BY28" s="926"/>
      <c r="BZ28" s="121" t="s">
        <v>805</v>
      </c>
      <c r="CA28" s="947" t="s">
        <v>990</v>
      </c>
      <c r="CB28" s="935" t="s">
        <v>797</v>
      </c>
      <c r="CC28" s="936"/>
      <c r="CD28" s="936"/>
      <c r="CE28" s="937"/>
      <c r="CF28" s="935" t="s">
        <v>985</v>
      </c>
      <c r="CG28" s="937"/>
      <c r="CH28" s="923" t="s">
        <v>810</v>
      </c>
      <c r="CI28" s="938" t="s">
        <v>811</v>
      </c>
      <c r="CJ28" s="942"/>
      <c r="CK28" s="942"/>
      <c r="CL28" s="926"/>
      <c r="CM28" s="943" t="s">
        <v>986</v>
      </c>
      <c r="CN28" s="935" t="s">
        <v>848</v>
      </c>
      <c r="CO28" s="936"/>
      <c r="CP28" s="937"/>
      <c r="CQ28" s="834" t="s">
        <v>801</v>
      </c>
      <c r="CR28" s="852" t="s">
        <v>802</v>
      </c>
      <c r="CS28" s="947" t="s">
        <v>992</v>
      </c>
      <c r="CT28" s="948"/>
      <c r="CU28" s="935" t="s">
        <v>988</v>
      </c>
      <c r="CV28" s="936"/>
      <c r="CW28" s="937"/>
      <c r="CX28" s="938" t="s">
        <v>989</v>
      </c>
      <c r="CY28" s="926"/>
      <c r="CZ28" s="935" t="s">
        <v>805</v>
      </c>
      <c r="DA28" s="936"/>
      <c r="DB28" s="937"/>
      <c r="DC28" s="943" t="s">
        <v>990</v>
      </c>
      <c r="DD28" s="943" t="s">
        <v>806</v>
      </c>
      <c r="DE28" s="950" t="s">
        <v>798</v>
      </c>
      <c r="DF28" s="947" t="s">
        <v>799</v>
      </c>
      <c r="DG28" s="948"/>
      <c r="DH28" s="948"/>
      <c r="DI28" s="947" t="s">
        <v>800</v>
      </c>
      <c r="DJ28" s="852" t="s">
        <v>808</v>
      </c>
      <c r="DK28" s="947" t="s">
        <v>803</v>
      </c>
      <c r="DL28" s="938" t="s">
        <v>989</v>
      </c>
      <c r="DM28" s="926"/>
      <c r="DN28" s="121" t="s">
        <v>805</v>
      </c>
      <c r="DO28" s="943" t="s">
        <v>990</v>
      </c>
      <c r="DP28" s="943" t="s">
        <v>806</v>
      </c>
      <c r="DQ28" s="947" t="s">
        <v>798</v>
      </c>
      <c r="DR28" s="947" t="s">
        <v>799</v>
      </c>
      <c r="DS28" s="948"/>
      <c r="DT28" s="948"/>
      <c r="DU28" s="947" t="s">
        <v>800</v>
      </c>
      <c r="DV28" s="923" t="s">
        <v>808</v>
      </c>
      <c r="DW28" s="947" t="s">
        <v>803</v>
      </c>
      <c r="DX28" s="938" t="s">
        <v>989</v>
      </c>
      <c r="DY28" s="926"/>
      <c r="DZ28" s="121" t="s">
        <v>805</v>
      </c>
      <c r="EA28" s="943" t="s">
        <v>991</v>
      </c>
      <c r="EB28" s="943" t="s">
        <v>806</v>
      </c>
      <c r="EC28" s="950" t="s">
        <v>798</v>
      </c>
      <c r="ED28" s="947" t="s">
        <v>799</v>
      </c>
      <c r="EE28" s="948"/>
      <c r="EF28" s="948"/>
      <c r="EG28" s="947" t="s">
        <v>800</v>
      </c>
      <c r="EH28" s="852" t="s">
        <v>808</v>
      </c>
      <c r="EI28" s="947" t="s">
        <v>803</v>
      </c>
      <c r="EJ28" s="938" t="s">
        <v>989</v>
      </c>
      <c r="EK28" s="926"/>
      <c r="EL28" s="121" t="s">
        <v>805</v>
      </c>
      <c r="EM28" s="943" t="s">
        <v>991</v>
      </c>
      <c r="EN28" s="943" t="s">
        <v>806</v>
      </c>
      <c r="EO28" s="952" t="s">
        <v>798</v>
      </c>
      <c r="EP28" s="947" t="s">
        <v>799</v>
      </c>
      <c r="EQ28" s="948"/>
      <c r="ER28" s="948"/>
      <c r="ES28" s="952" t="s">
        <v>800</v>
      </c>
      <c r="ET28" s="946" t="s">
        <v>808</v>
      </c>
      <c r="EU28" s="952" t="s">
        <v>803</v>
      </c>
      <c r="EV28" s="938" t="s">
        <v>989</v>
      </c>
      <c r="EW28" s="926"/>
      <c r="EX28" s="121" t="s">
        <v>805</v>
      </c>
      <c r="EY28" s="947" t="s">
        <v>990</v>
      </c>
      <c r="EZ28" s="959"/>
      <c r="FB28" s="46"/>
      <c r="FC28" s="46"/>
      <c r="FD28" s="46"/>
      <c r="FE28" s="46"/>
      <c r="FF28" s="46"/>
      <c r="FG28" s="46"/>
      <c r="FH28" s="46"/>
      <c r="FI28" s="46"/>
      <c r="FJ28" s="46"/>
      <c r="FK28" s="46"/>
      <c r="FL28" s="46"/>
      <c r="FM28" s="46"/>
      <c r="FN28" s="46"/>
      <c r="FO28" s="46"/>
      <c r="FP28" s="46"/>
      <c r="FQ28" s="46"/>
      <c r="FR28" s="46"/>
      <c r="FS28" s="46"/>
      <c r="FT28" s="46"/>
      <c r="FU28" s="46"/>
      <c r="FV28" s="46"/>
      <c r="FW28" s="46"/>
      <c r="FX28" s="46"/>
      <c r="FY28" s="46"/>
      <c r="FZ28" s="46"/>
      <c r="GA28" s="46"/>
      <c r="GB28" s="46"/>
      <c r="GC28" s="46"/>
      <c r="GD28" s="46"/>
      <c r="GE28" s="46"/>
      <c r="GF28" s="46"/>
      <c r="GG28" s="46"/>
      <c r="GH28" s="46"/>
      <c r="GI28" s="46"/>
      <c r="GJ28" s="46"/>
      <c r="GK28" s="46"/>
      <c r="GL28" s="46"/>
      <c r="GM28" s="46"/>
      <c r="GN28" s="46"/>
      <c r="GO28" s="46"/>
      <c r="GP28" s="46"/>
      <c r="GQ28" s="46"/>
      <c r="GR28" s="46"/>
      <c r="GS28" s="46"/>
      <c r="GT28" s="46"/>
      <c r="GU28" s="46"/>
      <c r="GV28" s="46"/>
      <c r="GW28" s="46"/>
      <c r="GX28" s="46"/>
      <c r="GY28" s="46"/>
      <c r="GZ28" s="46"/>
      <c r="HA28" s="46"/>
      <c r="HB28" s="46"/>
      <c r="HC28" s="46"/>
      <c r="HD28" s="46"/>
      <c r="HE28" s="46"/>
      <c r="HF28" s="46"/>
      <c r="HG28" s="46"/>
      <c r="HH28" s="46"/>
      <c r="HI28" s="46"/>
      <c r="HJ28" s="46"/>
      <c r="HK28" s="46"/>
      <c r="HL28" s="46"/>
      <c r="HM28" s="46"/>
      <c r="HN28" s="46"/>
      <c r="HO28" s="46"/>
      <c r="HP28" s="46"/>
      <c r="HQ28" s="46"/>
      <c r="HR28" s="46"/>
      <c r="HS28" s="46"/>
      <c r="HT28" s="46"/>
      <c r="HU28" s="46"/>
      <c r="HV28" s="46"/>
      <c r="HW28" s="46"/>
      <c r="HX28" s="46"/>
      <c r="HY28" s="46"/>
      <c r="HZ28" s="46"/>
      <c r="IA28" s="46"/>
      <c r="IB28" s="46"/>
      <c r="IC28" s="46"/>
      <c r="ID28" s="46"/>
      <c r="IE28" s="46"/>
      <c r="IF28" s="46"/>
      <c r="IG28" s="46"/>
      <c r="IH28" s="46"/>
      <c r="II28" s="46"/>
      <c r="IJ28" s="46"/>
      <c r="IK28" s="46"/>
      <c r="IL28" s="46"/>
      <c r="IM28" s="46"/>
      <c r="IN28" s="46"/>
      <c r="IO28" s="46"/>
      <c r="IP28" s="46"/>
      <c r="IQ28" s="46"/>
      <c r="IR28" s="46"/>
      <c r="IS28" s="46"/>
      <c r="IT28" s="46"/>
      <c r="IU28" s="46"/>
      <c r="IV28" s="46"/>
      <c r="IW28" s="46"/>
      <c r="IX28" s="46"/>
      <c r="IY28" s="46"/>
      <c r="IZ28" s="46"/>
      <c r="JA28" s="46"/>
      <c r="JB28" s="46"/>
      <c r="JC28" s="46"/>
      <c r="JD28" s="46"/>
      <c r="JE28" s="46"/>
      <c r="JF28" s="46"/>
      <c r="JG28" s="46"/>
      <c r="JH28" s="46"/>
      <c r="JI28" s="46"/>
      <c r="JJ28" s="46"/>
      <c r="JK28" s="46"/>
      <c r="JL28" s="46"/>
      <c r="JM28" s="46"/>
      <c r="JN28" s="46"/>
      <c r="JO28" s="46"/>
      <c r="JP28" s="46"/>
      <c r="JQ28" s="46"/>
      <c r="JR28" s="46"/>
      <c r="JS28" s="46"/>
      <c r="JT28" s="46"/>
      <c r="JU28" s="46"/>
      <c r="JV28" s="46"/>
      <c r="JW28" s="46"/>
      <c r="JX28" s="46"/>
      <c r="JY28" s="46"/>
      <c r="JZ28" s="46"/>
      <c r="KA28" s="46"/>
      <c r="KB28" s="46"/>
      <c r="KC28" s="46"/>
      <c r="KD28" s="46"/>
      <c r="KE28" s="46"/>
      <c r="KF28" s="46"/>
      <c r="KG28" s="46"/>
      <c r="KH28" s="46"/>
      <c r="KI28" s="46"/>
      <c r="KJ28" s="46"/>
      <c r="KK28" s="46"/>
      <c r="KL28" s="46"/>
      <c r="KM28" s="46"/>
      <c r="KN28" s="46"/>
      <c r="KO28" s="46"/>
      <c r="KP28" s="46"/>
      <c r="KQ28" s="46"/>
      <c r="KR28" s="46"/>
      <c r="KS28" s="46"/>
      <c r="KT28" s="46"/>
      <c r="KU28" s="46"/>
      <c r="KV28" s="46"/>
      <c r="KW28" s="46"/>
      <c r="KX28" s="46"/>
      <c r="KY28" s="46"/>
      <c r="KZ28" s="46"/>
    </row>
    <row r="29" spans="2:312" s="137" customFormat="1" ht="51" customHeight="1">
      <c r="B29" s="917"/>
      <c r="C29" s="918"/>
      <c r="D29" s="136" t="s">
        <v>993</v>
      </c>
      <c r="E29" s="136" t="s">
        <v>994</v>
      </c>
      <c r="F29" s="136" t="s">
        <v>995</v>
      </c>
      <c r="G29" s="136" t="s">
        <v>996</v>
      </c>
      <c r="H29" s="136" t="s">
        <v>997</v>
      </c>
      <c r="I29" s="136" t="s">
        <v>998</v>
      </c>
      <c r="J29" s="924"/>
      <c r="K29" s="136" t="s">
        <v>999</v>
      </c>
      <c r="L29" s="136" t="s">
        <v>1000</v>
      </c>
      <c r="M29" s="136" t="s">
        <v>1001</v>
      </c>
      <c r="N29" s="136" t="s">
        <v>1002</v>
      </c>
      <c r="O29" s="944"/>
      <c r="P29" s="136" t="s">
        <v>1003</v>
      </c>
      <c r="Q29" s="364" t="s">
        <v>1004</v>
      </c>
      <c r="R29" s="136" t="s">
        <v>1005</v>
      </c>
      <c r="S29" s="837"/>
      <c r="T29" s="853"/>
      <c r="U29" s="364" t="s">
        <v>1006</v>
      </c>
      <c r="V29" s="136" t="s">
        <v>206</v>
      </c>
      <c r="W29" s="136" t="s">
        <v>1007</v>
      </c>
      <c r="X29" s="136" t="s">
        <v>1008</v>
      </c>
      <c r="Y29" s="136" t="s">
        <v>1002</v>
      </c>
      <c r="Z29" s="364" t="s">
        <v>815</v>
      </c>
      <c r="AA29" s="364" t="s">
        <v>15</v>
      </c>
      <c r="AB29" s="138" t="s">
        <v>1009</v>
      </c>
      <c r="AC29" s="136" t="s">
        <v>1010</v>
      </c>
      <c r="AD29" s="136" t="s">
        <v>1002</v>
      </c>
      <c r="AE29" s="944"/>
      <c r="AF29" s="944"/>
      <c r="AG29" s="951"/>
      <c r="AH29" s="364" t="s">
        <v>810</v>
      </c>
      <c r="AI29" s="364" t="s">
        <v>811</v>
      </c>
      <c r="AJ29" s="136" t="s">
        <v>812</v>
      </c>
      <c r="AK29" s="948"/>
      <c r="AL29" s="853"/>
      <c r="AM29" s="948"/>
      <c r="AN29" s="364" t="s">
        <v>815</v>
      </c>
      <c r="AO29" s="364" t="s">
        <v>15</v>
      </c>
      <c r="AP29" s="138" t="s">
        <v>1009</v>
      </c>
      <c r="AQ29" s="944"/>
      <c r="AR29" s="944"/>
      <c r="AS29" s="948"/>
      <c r="AT29" s="364" t="s">
        <v>810</v>
      </c>
      <c r="AU29" s="364" t="s">
        <v>811</v>
      </c>
      <c r="AV29" s="136" t="s">
        <v>812</v>
      </c>
      <c r="AW29" s="948"/>
      <c r="AX29" s="924"/>
      <c r="AY29" s="948"/>
      <c r="AZ29" s="364" t="s">
        <v>815</v>
      </c>
      <c r="BA29" s="364" t="s">
        <v>15</v>
      </c>
      <c r="BB29" s="138" t="s">
        <v>1009</v>
      </c>
      <c r="BC29" s="944"/>
      <c r="BD29" s="944"/>
      <c r="BE29" s="951"/>
      <c r="BF29" s="364" t="s">
        <v>810</v>
      </c>
      <c r="BG29" s="364" t="s">
        <v>811</v>
      </c>
      <c r="BH29" s="136" t="s">
        <v>812</v>
      </c>
      <c r="BI29" s="948"/>
      <c r="BJ29" s="853"/>
      <c r="BK29" s="948"/>
      <c r="BL29" s="364" t="s">
        <v>815</v>
      </c>
      <c r="BM29" s="364" t="s">
        <v>15</v>
      </c>
      <c r="BN29" s="138" t="s">
        <v>1009</v>
      </c>
      <c r="BO29" s="944"/>
      <c r="BP29" s="944"/>
      <c r="BQ29" s="948"/>
      <c r="BR29" s="364" t="s">
        <v>810</v>
      </c>
      <c r="BS29" s="364" t="s">
        <v>811</v>
      </c>
      <c r="BT29" s="136" t="s">
        <v>812</v>
      </c>
      <c r="BU29" s="948"/>
      <c r="BV29" s="924"/>
      <c r="BW29" s="948"/>
      <c r="BX29" s="364" t="s">
        <v>815</v>
      </c>
      <c r="BY29" s="364" t="s">
        <v>15</v>
      </c>
      <c r="BZ29" s="138" t="s">
        <v>1009</v>
      </c>
      <c r="CA29" s="948"/>
      <c r="CB29" s="136" t="s">
        <v>993</v>
      </c>
      <c r="CC29" s="136" t="s">
        <v>994</v>
      </c>
      <c r="CD29" s="136" t="s">
        <v>995</v>
      </c>
      <c r="CE29" s="136" t="s">
        <v>996</v>
      </c>
      <c r="CF29" s="136" t="s">
        <v>997</v>
      </c>
      <c r="CG29" s="136" t="s">
        <v>998</v>
      </c>
      <c r="CH29" s="924"/>
      <c r="CI29" s="136" t="s">
        <v>999</v>
      </c>
      <c r="CJ29" s="136" t="s">
        <v>1000</v>
      </c>
      <c r="CK29" s="136" t="s">
        <v>1001</v>
      </c>
      <c r="CL29" s="136" t="s">
        <v>1002</v>
      </c>
      <c r="CM29" s="944"/>
      <c r="CN29" s="136" t="s">
        <v>1003</v>
      </c>
      <c r="CO29" s="364" t="s">
        <v>1004</v>
      </c>
      <c r="CP29" s="136" t="s">
        <v>1005</v>
      </c>
      <c r="CQ29" s="837"/>
      <c r="CR29" s="853"/>
      <c r="CS29" s="364" t="s">
        <v>1006</v>
      </c>
      <c r="CT29" s="136" t="s">
        <v>206</v>
      </c>
      <c r="CU29" s="136" t="s">
        <v>1007</v>
      </c>
      <c r="CV29" s="136" t="s">
        <v>1008</v>
      </c>
      <c r="CW29" s="136" t="s">
        <v>1002</v>
      </c>
      <c r="CX29" s="364" t="s">
        <v>815</v>
      </c>
      <c r="CY29" s="364" t="s">
        <v>15</v>
      </c>
      <c r="CZ29" s="138" t="s">
        <v>1009</v>
      </c>
      <c r="DA29" s="136" t="s">
        <v>1010</v>
      </c>
      <c r="DB29" s="136" t="s">
        <v>1002</v>
      </c>
      <c r="DC29" s="944"/>
      <c r="DD29" s="944"/>
      <c r="DE29" s="951"/>
      <c r="DF29" s="364" t="s">
        <v>810</v>
      </c>
      <c r="DG29" s="364" t="s">
        <v>811</v>
      </c>
      <c r="DH29" s="136" t="s">
        <v>812</v>
      </c>
      <c r="DI29" s="948"/>
      <c r="DJ29" s="853"/>
      <c r="DK29" s="948"/>
      <c r="DL29" s="364" t="s">
        <v>815</v>
      </c>
      <c r="DM29" s="364" t="s">
        <v>15</v>
      </c>
      <c r="DN29" s="138" t="s">
        <v>1009</v>
      </c>
      <c r="DO29" s="944"/>
      <c r="DP29" s="944"/>
      <c r="DQ29" s="948"/>
      <c r="DR29" s="364" t="s">
        <v>810</v>
      </c>
      <c r="DS29" s="364" t="s">
        <v>811</v>
      </c>
      <c r="DT29" s="136" t="s">
        <v>812</v>
      </c>
      <c r="DU29" s="948"/>
      <c r="DV29" s="924"/>
      <c r="DW29" s="948"/>
      <c r="DX29" s="364" t="s">
        <v>815</v>
      </c>
      <c r="DY29" s="364" t="s">
        <v>15</v>
      </c>
      <c r="DZ29" s="138" t="s">
        <v>1009</v>
      </c>
      <c r="EA29" s="944"/>
      <c r="EB29" s="944"/>
      <c r="EC29" s="951"/>
      <c r="ED29" s="364" t="s">
        <v>810</v>
      </c>
      <c r="EE29" s="364" t="s">
        <v>811</v>
      </c>
      <c r="EF29" s="136" t="s">
        <v>812</v>
      </c>
      <c r="EG29" s="948"/>
      <c r="EH29" s="853"/>
      <c r="EI29" s="948"/>
      <c r="EJ29" s="364" t="s">
        <v>815</v>
      </c>
      <c r="EK29" s="364" t="s">
        <v>15</v>
      </c>
      <c r="EL29" s="138" t="s">
        <v>1009</v>
      </c>
      <c r="EM29" s="944"/>
      <c r="EN29" s="944"/>
      <c r="EO29" s="948"/>
      <c r="EP29" s="364" t="s">
        <v>810</v>
      </c>
      <c r="EQ29" s="364" t="s">
        <v>811</v>
      </c>
      <c r="ER29" s="136" t="s">
        <v>812</v>
      </c>
      <c r="ES29" s="948"/>
      <c r="ET29" s="924"/>
      <c r="EU29" s="948"/>
      <c r="EV29" s="364" t="s">
        <v>815</v>
      </c>
      <c r="EW29" s="364" t="s">
        <v>15</v>
      </c>
      <c r="EX29" s="138" t="s">
        <v>1009</v>
      </c>
      <c r="EY29" s="948"/>
      <c r="EZ29" s="960"/>
      <c r="FB29" s="46"/>
      <c r="FC29" s="46"/>
      <c r="FD29" s="46"/>
      <c r="FE29" s="46"/>
      <c r="FF29" s="46"/>
      <c r="FG29" s="46"/>
      <c r="FH29" s="46"/>
      <c r="FI29" s="46"/>
      <c r="FJ29" s="46"/>
      <c r="FK29" s="46"/>
      <c r="FL29" s="46"/>
      <c r="FM29" s="46"/>
      <c r="FN29" s="46"/>
      <c r="FO29" s="46"/>
      <c r="FP29" s="46"/>
      <c r="FQ29" s="46"/>
      <c r="FR29" s="46"/>
      <c r="FS29" s="46"/>
      <c r="FT29" s="46"/>
      <c r="FU29" s="46"/>
      <c r="FV29" s="46"/>
      <c r="FW29" s="46"/>
      <c r="FX29" s="46"/>
      <c r="FY29" s="46"/>
      <c r="FZ29" s="46"/>
      <c r="GA29" s="46"/>
      <c r="GB29" s="46"/>
      <c r="GC29" s="46"/>
      <c r="GD29" s="46"/>
      <c r="GE29" s="46"/>
      <c r="GF29" s="46"/>
      <c r="GG29" s="46"/>
      <c r="GH29" s="46"/>
      <c r="GI29" s="46"/>
      <c r="GJ29" s="46"/>
      <c r="GK29" s="46"/>
      <c r="GL29" s="46"/>
      <c r="GM29" s="46"/>
      <c r="GN29" s="46"/>
      <c r="GO29" s="46"/>
      <c r="GP29" s="46"/>
      <c r="GQ29" s="46"/>
      <c r="GR29" s="46"/>
      <c r="GS29" s="46"/>
      <c r="GT29" s="46"/>
      <c r="GU29" s="46"/>
      <c r="GV29" s="46"/>
      <c r="GW29" s="46"/>
      <c r="GX29" s="46"/>
      <c r="GY29" s="46"/>
      <c r="GZ29" s="46"/>
      <c r="HA29" s="46"/>
      <c r="HB29" s="46"/>
      <c r="HC29" s="46"/>
      <c r="HD29" s="46"/>
      <c r="HE29" s="46"/>
      <c r="HF29" s="46"/>
      <c r="HG29" s="46"/>
      <c r="HH29" s="46"/>
      <c r="HI29" s="46"/>
      <c r="HJ29" s="46"/>
      <c r="HK29" s="46"/>
      <c r="HL29" s="46"/>
      <c r="HM29" s="46"/>
      <c r="HN29" s="46"/>
      <c r="HO29" s="46"/>
      <c r="HP29" s="46"/>
      <c r="HQ29" s="46"/>
      <c r="HR29" s="46"/>
      <c r="HS29" s="46"/>
      <c r="HT29" s="46"/>
      <c r="HU29" s="46"/>
      <c r="HV29" s="46"/>
      <c r="HW29" s="46"/>
      <c r="HX29" s="46"/>
      <c r="HY29" s="46"/>
      <c r="HZ29" s="46"/>
      <c r="IA29" s="46"/>
      <c r="IB29" s="46"/>
      <c r="IC29" s="46"/>
      <c r="ID29" s="46"/>
      <c r="IE29" s="46"/>
      <c r="IF29" s="46"/>
      <c r="IG29" s="46"/>
      <c r="IH29" s="46"/>
      <c r="II29" s="46"/>
      <c r="IJ29" s="46"/>
      <c r="IK29" s="46"/>
      <c r="IL29" s="46"/>
      <c r="IM29" s="46"/>
      <c r="IN29" s="46"/>
      <c r="IO29" s="46"/>
      <c r="IP29" s="46"/>
      <c r="IQ29" s="46"/>
      <c r="IR29" s="46"/>
      <c r="IS29" s="46"/>
      <c r="IT29" s="46"/>
      <c r="IU29" s="46"/>
      <c r="IV29" s="46"/>
      <c r="IW29" s="46"/>
      <c r="IX29" s="46"/>
      <c r="IY29" s="46"/>
      <c r="IZ29" s="46"/>
      <c r="JA29" s="46"/>
      <c r="JB29" s="46"/>
      <c r="JC29" s="46"/>
      <c r="JD29" s="46"/>
      <c r="JE29" s="46"/>
      <c r="JF29" s="46"/>
      <c r="JG29" s="46"/>
      <c r="JH29" s="46"/>
      <c r="JI29" s="46"/>
      <c r="JJ29" s="46"/>
      <c r="JK29" s="46"/>
      <c r="JL29" s="46"/>
      <c r="JM29" s="46"/>
      <c r="JN29" s="46"/>
      <c r="JO29" s="46"/>
      <c r="JP29" s="46"/>
      <c r="JQ29" s="46"/>
      <c r="JR29" s="46"/>
      <c r="JS29" s="46"/>
      <c r="JT29" s="46"/>
      <c r="JU29" s="46"/>
      <c r="JV29" s="46"/>
      <c r="JW29" s="46"/>
      <c r="JX29" s="46"/>
      <c r="JY29" s="46"/>
      <c r="JZ29" s="46"/>
      <c r="KA29" s="46"/>
      <c r="KB29" s="46"/>
      <c r="KC29" s="46"/>
      <c r="KD29" s="46"/>
      <c r="KE29" s="46"/>
      <c r="KF29" s="46"/>
      <c r="KG29" s="46"/>
      <c r="KH29" s="46"/>
      <c r="KI29" s="46"/>
      <c r="KJ29" s="46"/>
      <c r="KK29" s="46"/>
      <c r="KL29" s="46"/>
      <c r="KM29" s="46"/>
      <c r="KN29" s="46"/>
      <c r="KO29" s="46"/>
      <c r="KP29" s="46"/>
      <c r="KQ29" s="46"/>
      <c r="KR29" s="46"/>
      <c r="KS29" s="46"/>
      <c r="KT29" s="46"/>
      <c r="KU29" s="46"/>
      <c r="KV29" s="46"/>
      <c r="KW29" s="46"/>
      <c r="KX29" s="46"/>
      <c r="KY29" s="46"/>
      <c r="KZ29" s="46"/>
    </row>
    <row r="30" spans="2:312" ht="13.35" customHeight="1">
      <c r="B30" s="919"/>
      <c r="C30" s="920"/>
      <c r="D30" s="139" t="s">
        <v>816</v>
      </c>
      <c r="E30" s="139" t="s">
        <v>816</v>
      </c>
      <c r="F30" s="139" t="s">
        <v>816</v>
      </c>
      <c r="G30" s="139" t="s">
        <v>816</v>
      </c>
      <c r="H30" s="139" t="s">
        <v>816</v>
      </c>
      <c r="I30" s="139" t="s">
        <v>816</v>
      </c>
      <c r="J30" s="139" t="s">
        <v>816</v>
      </c>
      <c r="K30" s="139" t="s">
        <v>816</v>
      </c>
      <c r="L30" s="139" t="s">
        <v>816</v>
      </c>
      <c r="M30" s="139" t="s">
        <v>816</v>
      </c>
      <c r="N30" s="139" t="s">
        <v>816</v>
      </c>
      <c r="O30" s="139" t="s">
        <v>816</v>
      </c>
      <c r="P30" s="139" t="s">
        <v>816</v>
      </c>
      <c r="Q30" s="391" t="s">
        <v>816</v>
      </c>
      <c r="R30" s="139" t="s">
        <v>816</v>
      </c>
      <c r="S30" s="139" t="s">
        <v>816</v>
      </c>
      <c r="T30" s="139" t="s">
        <v>816</v>
      </c>
      <c r="U30" s="139" t="s">
        <v>816</v>
      </c>
      <c r="V30" s="391" t="s">
        <v>816</v>
      </c>
      <c r="W30" s="139" t="s">
        <v>816</v>
      </c>
      <c r="X30" s="139" t="s">
        <v>816</v>
      </c>
      <c r="Y30" s="139" t="s">
        <v>816</v>
      </c>
      <c r="Z30" s="139" t="s">
        <v>816</v>
      </c>
      <c r="AA30" s="139" t="s">
        <v>816</v>
      </c>
      <c r="AB30" s="139" t="s">
        <v>816</v>
      </c>
      <c r="AC30" s="139" t="s">
        <v>816</v>
      </c>
      <c r="AD30" s="139" t="s">
        <v>816</v>
      </c>
      <c r="AE30" s="139" t="s">
        <v>816</v>
      </c>
      <c r="AF30" s="139" t="s">
        <v>816</v>
      </c>
      <c r="AG30" s="139" t="s">
        <v>816</v>
      </c>
      <c r="AH30" s="139" t="s">
        <v>816</v>
      </c>
      <c r="AI30" s="139" t="s">
        <v>816</v>
      </c>
      <c r="AJ30" s="139" t="s">
        <v>816</v>
      </c>
      <c r="AK30" s="139" t="s">
        <v>816</v>
      </c>
      <c r="AL30" s="139" t="s">
        <v>816</v>
      </c>
      <c r="AM30" s="139" t="s">
        <v>816</v>
      </c>
      <c r="AN30" s="139" t="s">
        <v>816</v>
      </c>
      <c r="AO30" s="139" t="s">
        <v>816</v>
      </c>
      <c r="AP30" s="139" t="s">
        <v>816</v>
      </c>
      <c r="AQ30" s="139" t="s">
        <v>816</v>
      </c>
      <c r="AR30" s="139" t="s">
        <v>816</v>
      </c>
      <c r="AS30" s="139" t="s">
        <v>816</v>
      </c>
      <c r="AT30" s="139" t="s">
        <v>816</v>
      </c>
      <c r="AU30" s="139" t="s">
        <v>816</v>
      </c>
      <c r="AV30" s="139" t="s">
        <v>816</v>
      </c>
      <c r="AW30" s="139" t="s">
        <v>816</v>
      </c>
      <c r="AX30" s="139" t="s">
        <v>816</v>
      </c>
      <c r="AY30" s="139" t="s">
        <v>816</v>
      </c>
      <c r="AZ30" s="139" t="s">
        <v>816</v>
      </c>
      <c r="BA30" s="139" t="s">
        <v>816</v>
      </c>
      <c r="BB30" s="139" t="s">
        <v>816</v>
      </c>
      <c r="BC30" s="139" t="s">
        <v>816</v>
      </c>
      <c r="BD30" s="139" t="s">
        <v>816</v>
      </c>
      <c r="BE30" s="139" t="s">
        <v>816</v>
      </c>
      <c r="BF30" s="139" t="s">
        <v>816</v>
      </c>
      <c r="BG30" s="139" t="s">
        <v>816</v>
      </c>
      <c r="BH30" s="139" t="s">
        <v>816</v>
      </c>
      <c r="BI30" s="139" t="s">
        <v>816</v>
      </c>
      <c r="BJ30" s="139" t="s">
        <v>816</v>
      </c>
      <c r="BK30" s="139" t="s">
        <v>816</v>
      </c>
      <c r="BL30" s="139" t="s">
        <v>816</v>
      </c>
      <c r="BM30" s="139" t="s">
        <v>816</v>
      </c>
      <c r="BN30" s="139" t="s">
        <v>816</v>
      </c>
      <c r="BO30" s="139" t="s">
        <v>816</v>
      </c>
      <c r="BP30" s="139" t="s">
        <v>816</v>
      </c>
      <c r="BQ30" s="139" t="s">
        <v>816</v>
      </c>
      <c r="BR30" s="139" t="s">
        <v>816</v>
      </c>
      <c r="BS30" s="139" t="s">
        <v>817</v>
      </c>
      <c r="BT30" s="139" t="s">
        <v>817</v>
      </c>
      <c r="BU30" s="139" t="s">
        <v>816</v>
      </c>
      <c r="BV30" s="139" t="s">
        <v>816</v>
      </c>
      <c r="BW30" s="139" t="s">
        <v>816</v>
      </c>
      <c r="BX30" s="139" t="s">
        <v>816</v>
      </c>
      <c r="BY30" s="139" t="s">
        <v>816</v>
      </c>
      <c r="BZ30" s="139" t="s">
        <v>816</v>
      </c>
      <c r="CA30" s="139" t="s">
        <v>816</v>
      </c>
      <c r="CB30" s="139" t="s">
        <v>816</v>
      </c>
      <c r="CC30" s="139" t="s">
        <v>816</v>
      </c>
      <c r="CD30" s="139" t="s">
        <v>816</v>
      </c>
      <c r="CE30" s="139" t="s">
        <v>816</v>
      </c>
      <c r="CF30" s="139" t="s">
        <v>816</v>
      </c>
      <c r="CG30" s="139" t="s">
        <v>816</v>
      </c>
      <c r="CH30" s="139" t="s">
        <v>816</v>
      </c>
      <c r="CI30" s="139" t="s">
        <v>816</v>
      </c>
      <c r="CJ30" s="139" t="s">
        <v>816</v>
      </c>
      <c r="CK30" s="139" t="s">
        <v>816</v>
      </c>
      <c r="CL30" s="139" t="s">
        <v>816</v>
      </c>
      <c r="CM30" s="139" t="s">
        <v>816</v>
      </c>
      <c r="CN30" s="139" t="s">
        <v>816</v>
      </c>
      <c r="CO30" s="139" t="s">
        <v>816</v>
      </c>
      <c r="CP30" s="139" t="s">
        <v>816</v>
      </c>
      <c r="CQ30" s="139" t="s">
        <v>816</v>
      </c>
      <c r="CR30" s="139" t="s">
        <v>816</v>
      </c>
      <c r="CS30" s="139" t="s">
        <v>816</v>
      </c>
      <c r="CT30" s="391" t="s">
        <v>816</v>
      </c>
      <c r="CU30" s="139" t="s">
        <v>816</v>
      </c>
      <c r="CV30" s="139" t="s">
        <v>816</v>
      </c>
      <c r="CW30" s="139" t="s">
        <v>816</v>
      </c>
      <c r="CX30" s="139" t="s">
        <v>816</v>
      </c>
      <c r="CY30" s="139" t="s">
        <v>816</v>
      </c>
      <c r="CZ30" s="139" t="s">
        <v>816</v>
      </c>
      <c r="DA30" s="139" t="s">
        <v>816</v>
      </c>
      <c r="DB30" s="139" t="s">
        <v>816</v>
      </c>
      <c r="DC30" s="139" t="s">
        <v>816</v>
      </c>
      <c r="DD30" s="139" t="s">
        <v>816</v>
      </c>
      <c r="DE30" s="139" t="s">
        <v>816</v>
      </c>
      <c r="DF30" s="139" t="s">
        <v>816</v>
      </c>
      <c r="DG30" s="139" t="s">
        <v>816</v>
      </c>
      <c r="DH30" s="139" t="s">
        <v>816</v>
      </c>
      <c r="DI30" s="139" t="s">
        <v>816</v>
      </c>
      <c r="DJ30" s="139" t="s">
        <v>816</v>
      </c>
      <c r="DK30" s="139" t="s">
        <v>816</v>
      </c>
      <c r="DL30" s="139" t="s">
        <v>816</v>
      </c>
      <c r="DM30" s="139" t="s">
        <v>816</v>
      </c>
      <c r="DN30" s="139" t="s">
        <v>816</v>
      </c>
      <c r="DO30" s="139" t="s">
        <v>816</v>
      </c>
      <c r="DP30" s="139" t="s">
        <v>816</v>
      </c>
      <c r="DQ30" s="139" t="s">
        <v>816</v>
      </c>
      <c r="DR30" s="139" t="s">
        <v>816</v>
      </c>
      <c r="DS30" s="139" t="s">
        <v>816</v>
      </c>
      <c r="DT30" s="139" t="s">
        <v>816</v>
      </c>
      <c r="DU30" s="139" t="s">
        <v>816</v>
      </c>
      <c r="DV30" s="139" t="s">
        <v>816</v>
      </c>
      <c r="DW30" s="139" t="s">
        <v>816</v>
      </c>
      <c r="DX30" s="139" t="s">
        <v>816</v>
      </c>
      <c r="DY30" s="139" t="s">
        <v>816</v>
      </c>
      <c r="DZ30" s="139" t="s">
        <v>816</v>
      </c>
      <c r="EA30" s="139" t="s">
        <v>816</v>
      </c>
      <c r="EB30" s="139" t="s">
        <v>816</v>
      </c>
      <c r="EC30" s="139" t="s">
        <v>816</v>
      </c>
      <c r="ED30" s="139" t="s">
        <v>816</v>
      </c>
      <c r="EE30" s="139" t="s">
        <v>816</v>
      </c>
      <c r="EF30" s="139" t="s">
        <v>816</v>
      </c>
      <c r="EG30" s="139" t="s">
        <v>816</v>
      </c>
      <c r="EH30" s="139" t="s">
        <v>816</v>
      </c>
      <c r="EI30" s="139" t="s">
        <v>816</v>
      </c>
      <c r="EJ30" s="139" t="s">
        <v>816</v>
      </c>
      <c r="EK30" s="139" t="s">
        <v>816</v>
      </c>
      <c r="EL30" s="139" t="s">
        <v>816</v>
      </c>
      <c r="EM30" s="139" t="s">
        <v>816</v>
      </c>
      <c r="EN30" s="139" t="s">
        <v>816</v>
      </c>
      <c r="EO30" s="139" t="s">
        <v>816</v>
      </c>
      <c r="EP30" s="139" t="s">
        <v>816</v>
      </c>
      <c r="EQ30" s="139" t="s">
        <v>816</v>
      </c>
      <c r="ER30" s="139" t="s">
        <v>816</v>
      </c>
      <c r="ES30" s="139" t="s">
        <v>816</v>
      </c>
      <c r="ET30" s="139" t="s">
        <v>816</v>
      </c>
      <c r="EU30" s="139" t="s">
        <v>816</v>
      </c>
      <c r="EV30" s="139" t="s">
        <v>816</v>
      </c>
      <c r="EW30" s="139" t="s">
        <v>816</v>
      </c>
      <c r="EX30" s="139" t="s">
        <v>816</v>
      </c>
      <c r="EY30" s="139" t="s">
        <v>816</v>
      </c>
      <c r="EZ30" s="139" t="s">
        <v>816</v>
      </c>
    </row>
    <row r="31" spans="2:312" ht="27" customHeight="1">
      <c r="B31" s="441" t="s">
        <v>1145</v>
      </c>
      <c r="C31" s="104" t="s">
        <v>1019</v>
      </c>
      <c r="D31" s="148"/>
      <c r="E31" s="148"/>
      <c r="F31" s="148"/>
      <c r="G31" s="148"/>
      <c r="H31" s="148"/>
      <c r="I31" s="148"/>
      <c r="J31" s="148"/>
      <c r="K31" s="148"/>
      <c r="L31" s="148"/>
      <c r="M31" s="148"/>
      <c r="N31" s="148"/>
      <c r="O31" s="148"/>
      <c r="P31" s="148"/>
      <c r="Q31" s="148"/>
      <c r="R31" s="148"/>
      <c r="S31" s="148"/>
      <c r="T31" s="148"/>
      <c r="U31" s="148"/>
      <c r="V31" s="148"/>
      <c r="W31" s="148"/>
      <c r="X31" s="148"/>
      <c r="Y31" s="148"/>
      <c r="Z31" s="148"/>
      <c r="AA31" s="148"/>
      <c r="AB31" s="148"/>
      <c r="AC31" s="148"/>
      <c r="AD31" s="148"/>
      <c r="AE31" s="148"/>
      <c r="AF31" s="125"/>
      <c r="AG31" s="125"/>
      <c r="AH31" s="125"/>
      <c r="AI31" s="125"/>
      <c r="AJ31" s="125"/>
      <c r="AK31" s="125"/>
      <c r="AL31" s="125"/>
      <c r="AM31" s="125"/>
      <c r="AN31" s="125"/>
      <c r="AO31" s="125"/>
      <c r="AP31" s="125"/>
      <c r="AQ31" s="126">
        <f t="shared" ref="AQ31:AQ51" si="0">SUM(AF31:AP31)</f>
        <v>0</v>
      </c>
      <c r="AR31" s="125"/>
      <c r="AS31" s="125"/>
      <c r="AT31" s="125"/>
      <c r="AU31" s="125"/>
      <c r="AV31" s="125"/>
      <c r="AW31" s="125"/>
      <c r="AX31" s="125"/>
      <c r="AY31" s="125"/>
      <c r="AZ31" s="125"/>
      <c r="BA31" s="125"/>
      <c r="BB31" s="125"/>
      <c r="BC31" s="126">
        <f t="shared" ref="BC31:BC51" si="1">SUM(AR31:BB31)</f>
        <v>0</v>
      </c>
      <c r="BD31" s="125"/>
      <c r="BE31" s="125"/>
      <c r="BF31" s="125"/>
      <c r="BG31" s="125"/>
      <c r="BH31" s="125"/>
      <c r="BI31" s="125"/>
      <c r="BJ31" s="125"/>
      <c r="BK31" s="125"/>
      <c r="BL31" s="125"/>
      <c r="BM31" s="125"/>
      <c r="BN31" s="125"/>
      <c r="BO31" s="126">
        <f t="shared" ref="BO31:BO51" si="2">SUM(BD31:BN31)</f>
        <v>0</v>
      </c>
      <c r="BP31" s="125"/>
      <c r="BQ31" s="125"/>
      <c r="BR31" s="125"/>
      <c r="BS31" s="125"/>
      <c r="BT31" s="125"/>
      <c r="BU31" s="125"/>
      <c r="BV31" s="125"/>
      <c r="BW31" s="125"/>
      <c r="BX31" s="125"/>
      <c r="BY31" s="125"/>
      <c r="BZ31" s="125"/>
      <c r="CA31" s="126">
        <f t="shared" ref="CA31:CA51" si="3">SUM(BP31:BZ31)</f>
        <v>0</v>
      </c>
      <c r="CB31" s="148"/>
      <c r="CC31" s="148"/>
      <c r="CD31" s="148"/>
      <c r="CE31" s="148"/>
      <c r="CF31" s="148"/>
      <c r="CG31" s="148"/>
      <c r="CH31" s="148"/>
      <c r="CI31" s="148"/>
      <c r="CJ31" s="148"/>
      <c r="CK31" s="148"/>
      <c r="CL31" s="148"/>
      <c r="CM31" s="148"/>
      <c r="CN31" s="148"/>
      <c r="CO31" s="148"/>
      <c r="CP31" s="148"/>
      <c r="CQ31" s="148"/>
      <c r="CR31" s="148"/>
      <c r="CS31" s="148"/>
      <c r="CT31" s="148"/>
      <c r="CU31" s="148"/>
      <c r="CV31" s="148"/>
      <c r="CW31" s="148"/>
      <c r="CX31" s="148"/>
      <c r="CY31" s="148"/>
      <c r="CZ31" s="148"/>
      <c r="DA31" s="148"/>
      <c r="DB31" s="148"/>
      <c r="DC31" s="148"/>
      <c r="DD31" s="125"/>
      <c r="DE31" s="125"/>
      <c r="DF31" s="125"/>
      <c r="DG31" s="125"/>
      <c r="DH31" s="125"/>
      <c r="DI31" s="125"/>
      <c r="DJ31" s="125"/>
      <c r="DK31" s="125"/>
      <c r="DL31" s="125"/>
      <c r="DM31" s="125"/>
      <c r="DN31" s="125"/>
      <c r="DO31" s="126">
        <f t="shared" ref="DO31:DO51" si="4">SUM(DD31:DN31)</f>
        <v>0</v>
      </c>
      <c r="DP31" s="125"/>
      <c r="DQ31" s="125"/>
      <c r="DR31" s="125"/>
      <c r="DS31" s="125"/>
      <c r="DT31" s="125"/>
      <c r="DU31" s="125"/>
      <c r="DV31" s="125"/>
      <c r="DW31" s="125"/>
      <c r="DX31" s="125"/>
      <c r="DY31" s="125"/>
      <c r="DZ31" s="125"/>
      <c r="EA31" s="126">
        <f t="shared" ref="EA31:EA51" si="5">SUM(DP31:DZ31)</f>
        <v>0</v>
      </c>
      <c r="EB31" s="125"/>
      <c r="EC31" s="125"/>
      <c r="ED31" s="125"/>
      <c r="EE31" s="125"/>
      <c r="EF31" s="125"/>
      <c r="EG31" s="125"/>
      <c r="EH31" s="125"/>
      <c r="EI31" s="125"/>
      <c r="EJ31" s="125"/>
      <c r="EK31" s="125"/>
      <c r="EL31" s="125"/>
      <c r="EM31" s="126">
        <f t="shared" ref="EM31:EM51" si="6">SUM(EB31:EL31)</f>
        <v>0</v>
      </c>
      <c r="EN31" s="125"/>
      <c r="EO31" s="125"/>
      <c r="EP31" s="125"/>
      <c r="EQ31" s="125"/>
      <c r="ER31" s="125"/>
      <c r="ES31" s="125"/>
      <c r="ET31" s="125"/>
      <c r="EU31" s="125"/>
      <c r="EV31" s="125"/>
      <c r="EW31" s="125"/>
      <c r="EX31" s="125"/>
      <c r="EY31" s="126">
        <f t="shared" ref="EY31:EY50" si="7">SUM(EN31:EX31)</f>
        <v>0</v>
      </c>
      <c r="EZ31" s="126">
        <f t="shared" ref="EZ31:EZ50" si="8">SUM(AQ31,BC31,BO31,CA31,DO31,EA31,EM31,EY31)</f>
        <v>0</v>
      </c>
    </row>
    <row r="32" spans="2:312" ht="27" customHeight="1">
      <c r="B32" s="441" t="s">
        <v>1146</v>
      </c>
      <c r="C32" s="104" t="s">
        <v>677</v>
      </c>
      <c r="D32" s="148"/>
      <c r="E32" s="148"/>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25"/>
      <c r="AG32" s="125"/>
      <c r="AH32" s="125"/>
      <c r="AI32" s="125"/>
      <c r="AJ32" s="125"/>
      <c r="AK32" s="125"/>
      <c r="AL32" s="125"/>
      <c r="AM32" s="125"/>
      <c r="AN32" s="125"/>
      <c r="AO32" s="125"/>
      <c r="AP32" s="125"/>
      <c r="AQ32" s="126">
        <f t="shared" si="0"/>
        <v>0</v>
      </c>
      <c r="AR32" s="125"/>
      <c r="AS32" s="125"/>
      <c r="AT32" s="125"/>
      <c r="AU32" s="125"/>
      <c r="AV32" s="125"/>
      <c r="AW32" s="125"/>
      <c r="AX32" s="125"/>
      <c r="AY32" s="125"/>
      <c r="AZ32" s="125"/>
      <c r="BA32" s="125"/>
      <c r="BB32" s="125"/>
      <c r="BC32" s="126">
        <f t="shared" si="1"/>
        <v>0</v>
      </c>
      <c r="BD32" s="125"/>
      <c r="BE32" s="125"/>
      <c r="BF32" s="125"/>
      <c r="BG32" s="125"/>
      <c r="BH32" s="125"/>
      <c r="BI32" s="125"/>
      <c r="BJ32" s="125"/>
      <c r="BK32" s="125"/>
      <c r="BL32" s="125"/>
      <c r="BM32" s="125"/>
      <c r="BN32" s="125"/>
      <c r="BO32" s="126">
        <f t="shared" si="2"/>
        <v>0</v>
      </c>
      <c r="BP32" s="125"/>
      <c r="BQ32" s="125"/>
      <c r="BR32" s="125"/>
      <c r="BS32" s="125"/>
      <c r="BT32" s="125"/>
      <c r="BU32" s="125"/>
      <c r="BV32" s="125"/>
      <c r="BW32" s="125"/>
      <c r="BX32" s="125"/>
      <c r="BY32" s="125"/>
      <c r="BZ32" s="125"/>
      <c r="CA32" s="126">
        <f t="shared" si="3"/>
        <v>0</v>
      </c>
      <c r="CB32" s="148"/>
      <c r="CC32" s="148"/>
      <c r="CD32" s="148"/>
      <c r="CE32" s="148"/>
      <c r="CF32" s="148"/>
      <c r="CG32" s="148"/>
      <c r="CH32" s="148"/>
      <c r="CI32" s="148"/>
      <c r="CJ32" s="148"/>
      <c r="CK32" s="148"/>
      <c r="CL32" s="148"/>
      <c r="CM32" s="148"/>
      <c r="CN32" s="148"/>
      <c r="CO32" s="148"/>
      <c r="CP32" s="148"/>
      <c r="CQ32" s="148"/>
      <c r="CR32" s="148"/>
      <c r="CS32" s="148"/>
      <c r="CT32" s="148"/>
      <c r="CU32" s="148"/>
      <c r="CV32" s="148"/>
      <c r="CW32" s="148"/>
      <c r="CX32" s="148"/>
      <c r="CY32" s="148"/>
      <c r="CZ32" s="148"/>
      <c r="DA32" s="148"/>
      <c r="DB32" s="148"/>
      <c r="DC32" s="148"/>
      <c r="DD32" s="125"/>
      <c r="DE32" s="125"/>
      <c r="DF32" s="125"/>
      <c r="DG32" s="125"/>
      <c r="DH32" s="125"/>
      <c r="DI32" s="125"/>
      <c r="DJ32" s="125"/>
      <c r="DK32" s="125"/>
      <c r="DL32" s="125"/>
      <c r="DM32" s="125"/>
      <c r="DN32" s="125"/>
      <c r="DO32" s="126">
        <f t="shared" si="4"/>
        <v>0</v>
      </c>
      <c r="DP32" s="125"/>
      <c r="DQ32" s="125"/>
      <c r="DR32" s="125"/>
      <c r="DS32" s="125"/>
      <c r="DT32" s="125"/>
      <c r="DU32" s="125"/>
      <c r="DV32" s="125"/>
      <c r="DW32" s="125"/>
      <c r="DX32" s="125"/>
      <c r="DY32" s="125"/>
      <c r="DZ32" s="125"/>
      <c r="EA32" s="126">
        <f t="shared" si="5"/>
        <v>0</v>
      </c>
      <c r="EB32" s="125"/>
      <c r="EC32" s="125"/>
      <c r="ED32" s="125"/>
      <c r="EE32" s="125"/>
      <c r="EF32" s="125"/>
      <c r="EG32" s="125"/>
      <c r="EH32" s="125"/>
      <c r="EI32" s="125"/>
      <c r="EJ32" s="125"/>
      <c r="EK32" s="125"/>
      <c r="EL32" s="125"/>
      <c r="EM32" s="126">
        <f t="shared" si="6"/>
        <v>0</v>
      </c>
      <c r="EN32" s="125"/>
      <c r="EO32" s="125"/>
      <c r="EP32" s="125"/>
      <c r="EQ32" s="125"/>
      <c r="ER32" s="125"/>
      <c r="ES32" s="125"/>
      <c r="ET32" s="125"/>
      <c r="EU32" s="125"/>
      <c r="EV32" s="125"/>
      <c r="EW32" s="125"/>
      <c r="EX32" s="125"/>
      <c r="EY32" s="126">
        <f t="shared" si="7"/>
        <v>0</v>
      </c>
      <c r="EZ32" s="126">
        <f t="shared" si="8"/>
        <v>0</v>
      </c>
    </row>
    <row r="33" spans="2:156" ht="27" customHeight="1">
      <c r="B33" s="441" t="s">
        <v>1147</v>
      </c>
      <c r="C33" s="104" t="s">
        <v>678</v>
      </c>
      <c r="D33" s="148"/>
      <c r="E33" s="148"/>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25"/>
      <c r="AG33" s="125"/>
      <c r="AH33" s="125"/>
      <c r="AI33" s="125"/>
      <c r="AJ33" s="125"/>
      <c r="AK33" s="125"/>
      <c r="AL33" s="125"/>
      <c r="AM33" s="125"/>
      <c r="AN33" s="125"/>
      <c r="AO33" s="125"/>
      <c r="AP33" s="125"/>
      <c r="AQ33" s="126">
        <f t="shared" si="0"/>
        <v>0</v>
      </c>
      <c r="AR33" s="125"/>
      <c r="AS33" s="125"/>
      <c r="AT33" s="125"/>
      <c r="AU33" s="125"/>
      <c r="AV33" s="125"/>
      <c r="AW33" s="125"/>
      <c r="AX33" s="125"/>
      <c r="AY33" s="125"/>
      <c r="AZ33" s="125"/>
      <c r="BA33" s="125"/>
      <c r="BB33" s="125"/>
      <c r="BC33" s="126">
        <f t="shared" si="1"/>
        <v>0</v>
      </c>
      <c r="BD33" s="125"/>
      <c r="BE33" s="125"/>
      <c r="BF33" s="125"/>
      <c r="BG33" s="125"/>
      <c r="BH33" s="125"/>
      <c r="BI33" s="125"/>
      <c r="BJ33" s="125"/>
      <c r="BK33" s="125"/>
      <c r="BL33" s="125"/>
      <c r="BM33" s="125"/>
      <c r="BN33" s="125"/>
      <c r="BO33" s="126">
        <f t="shared" si="2"/>
        <v>0</v>
      </c>
      <c r="BP33" s="125"/>
      <c r="BQ33" s="125"/>
      <c r="BR33" s="125"/>
      <c r="BS33" s="125"/>
      <c r="BT33" s="125"/>
      <c r="BU33" s="125"/>
      <c r="BV33" s="125"/>
      <c r="BW33" s="125"/>
      <c r="BX33" s="125"/>
      <c r="BY33" s="125"/>
      <c r="BZ33" s="125"/>
      <c r="CA33" s="126">
        <f t="shared" si="3"/>
        <v>0</v>
      </c>
      <c r="CB33" s="148"/>
      <c r="CC33" s="148"/>
      <c r="CD33" s="148"/>
      <c r="CE33" s="148"/>
      <c r="CF33" s="148"/>
      <c r="CG33" s="148"/>
      <c r="CH33" s="148"/>
      <c r="CI33" s="148"/>
      <c r="CJ33" s="148"/>
      <c r="CK33" s="148"/>
      <c r="CL33" s="148"/>
      <c r="CM33" s="148"/>
      <c r="CN33" s="148"/>
      <c r="CO33" s="148"/>
      <c r="CP33" s="148"/>
      <c r="CQ33" s="148"/>
      <c r="CR33" s="148"/>
      <c r="CS33" s="148"/>
      <c r="CT33" s="148"/>
      <c r="CU33" s="148"/>
      <c r="CV33" s="148"/>
      <c r="CW33" s="148"/>
      <c r="CX33" s="148"/>
      <c r="CY33" s="148"/>
      <c r="CZ33" s="148"/>
      <c r="DA33" s="148"/>
      <c r="DB33" s="148"/>
      <c r="DC33" s="148"/>
      <c r="DD33" s="125"/>
      <c r="DE33" s="125"/>
      <c r="DF33" s="125"/>
      <c r="DG33" s="125"/>
      <c r="DH33" s="125"/>
      <c r="DI33" s="125"/>
      <c r="DJ33" s="125"/>
      <c r="DK33" s="125"/>
      <c r="DL33" s="125"/>
      <c r="DM33" s="125"/>
      <c r="DN33" s="125"/>
      <c r="DO33" s="126">
        <f t="shared" si="4"/>
        <v>0</v>
      </c>
      <c r="DP33" s="125"/>
      <c r="DQ33" s="125"/>
      <c r="DR33" s="125"/>
      <c r="DS33" s="125"/>
      <c r="DT33" s="125"/>
      <c r="DU33" s="125"/>
      <c r="DV33" s="125"/>
      <c r="DW33" s="125"/>
      <c r="DX33" s="125"/>
      <c r="DY33" s="125"/>
      <c r="DZ33" s="125"/>
      <c r="EA33" s="126">
        <f t="shared" si="5"/>
        <v>0</v>
      </c>
      <c r="EB33" s="125"/>
      <c r="EC33" s="125"/>
      <c r="ED33" s="125"/>
      <c r="EE33" s="125"/>
      <c r="EF33" s="125"/>
      <c r="EG33" s="125"/>
      <c r="EH33" s="125"/>
      <c r="EI33" s="125"/>
      <c r="EJ33" s="125"/>
      <c r="EK33" s="125"/>
      <c r="EL33" s="125"/>
      <c r="EM33" s="126">
        <f t="shared" si="6"/>
        <v>0</v>
      </c>
      <c r="EN33" s="125"/>
      <c r="EO33" s="125"/>
      <c r="EP33" s="125"/>
      <c r="EQ33" s="125"/>
      <c r="ER33" s="125"/>
      <c r="ES33" s="125"/>
      <c r="ET33" s="125"/>
      <c r="EU33" s="125"/>
      <c r="EV33" s="125"/>
      <c r="EW33" s="125"/>
      <c r="EX33" s="125"/>
      <c r="EY33" s="126">
        <f t="shared" si="7"/>
        <v>0</v>
      </c>
      <c r="EZ33" s="126">
        <f t="shared" si="8"/>
        <v>0</v>
      </c>
    </row>
    <row r="34" spans="2:156" ht="27" customHeight="1">
      <c r="B34" s="441" t="s">
        <v>1148</v>
      </c>
      <c r="C34" s="104" t="s">
        <v>679</v>
      </c>
      <c r="D34" s="148"/>
      <c r="E34" s="148"/>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26">
        <f t="shared" ref="AF34:AP34" si="9">SUM(AF35:AF37)</f>
        <v>0</v>
      </c>
      <c r="AG34" s="126">
        <f t="shared" si="9"/>
        <v>0</v>
      </c>
      <c r="AH34" s="126">
        <f t="shared" si="9"/>
        <v>0</v>
      </c>
      <c r="AI34" s="126">
        <f t="shared" si="9"/>
        <v>0</v>
      </c>
      <c r="AJ34" s="126">
        <f t="shared" si="9"/>
        <v>0</v>
      </c>
      <c r="AK34" s="126">
        <f t="shared" si="9"/>
        <v>0</v>
      </c>
      <c r="AL34" s="126">
        <f t="shared" si="9"/>
        <v>0</v>
      </c>
      <c r="AM34" s="126">
        <f t="shared" si="9"/>
        <v>0</v>
      </c>
      <c r="AN34" s="126">
        <f t="shared" si="9"/>
        <v>0</v>
      </c>
      <c r="AO34" s="126">
        <f t="shared" si="9"/>
        <v>0</v>
      </c>
      <c r="AP34" s="126">
        <f t="shared" si="9"/>
        <v>0</v>
      </c>
      <c r="AQ34" s="126">
        <f t="shared" si="0"/>
        <v>0</v>
      </c>
      <c r="AR34" s="126">
        <f t="shared" ref="AR34:BB34" si="10">SUM(AR35:AR37)</f>
        <v>0</v>
      </c>
      <c r="AS34" s="126">
        <f t="shared" si="10"/>
        <v>0</v>
      </c>
      <c r="AT34" s="126">
        <f t="shared" si="10"/>
        <v>0</v>
      </c>
      <c r="AU34" s="126">
        <f t="shared" si="10"/>
        <v>0</v>
      </c>
      <c r="AV34" s="126">
        <f t="shared" si="10"/>
        <v>0</v>
      </c>
      <c r="AW34" s="126">
        <f t="shared" si="10"/>
        <v>0</v>
      </c>
      <c r="AX34" s="126">
        <f t="shared" si="10"/>
        <v>0</v>
      </c>
      <c r="AY34" s="126">
        <f t="shared" si="10"/>
        <v>0</v>
      </c>
      <c r="AZ34" s="126">
        <f t="shared" si="10"/>
        <v>0</v>
      </c>
      <c r="BA34" s="126">
        <f t="shared" si="10"/>
        <v>0</v>
      </c>
      <c r="BB34" s="126">
        <f t="shared" si="10"/>
        <v>0</v>
      </c>
      <c r="BC34" s="126">
        <f t="shared" si="1"/>
        <v>0</v>
      </c>
      <c r="BD34" s="126">
        <f t="shared" ref="BD34:BN34" si="11">SUM(BD35:BD37)</f>
        <v>0</v>
      </c>
      <c r="BE34" s="126">
        <f t="shared" si="11"/>
        <v>0</v>
      </c>
      <c r="BF34" s="126">
        <f t="shared" si="11"/>
        <v>0</v>
      </c>
      <c r="BG34" s="126">
        <f t="shared" si="11"/>
        <v>0</v>
      </c>
      <c r="BH34" s="126">
        <f t="shared" si="11"/>
        <v>0</v>
      </c>
      <c r="BI34" s="126">
        <f t="shared" si="11"/>
        <v>0</v>
      </c>
      <c r="BJ34" s="126">
        <f t="shared" si="11"/>
        <v>0</v>
      </c>
      <c r="BK34" s="126">
        <f t="shared" si="11"/>
        <v>0</v>
      </c>
      <c r="BL34" s="126">
        <f t="shared" si="11"/>
        <v>0</v>
      </c>
      <c r="BM34" s="126">
        <f t="shared" si="11"/>
        <v>0</v>
      </c>
      <c r="BN34" s="126">
        <f t="shared" si="11"/>
        <v>0</v>
      </c>
      <c r="BO34" s="126">
        <f t="shared" si="2"/>
        <v>0</v>
      </c>
      <c r="BP34" s="126">
        <f t="shared" ref="BP34:BZ34" si="12">SUM(BP35:BP37)</f>
        <v>0</v>
      </c>
      <c r="BQ34" s="126">
        <f t="shared" si="12"/>
        <v>0</v>
      </c>
      <c r="BR34" s="126">
        <f t="shared" si="12"/>
        <v>0</v>
      </c>
      <c r="BS34" s="126">
        <f t="shared" si="12"/>
        <v>0</v>
      </c>
      <c r="BT34" s="126">
        <f t="shared" si="12"/>
        <v>0</v>
      </c>
      <c r="BU34" s="126">
        <f t="shared" si="12"/>
        <v>0</v>
      </c>
      <c r="BV34" s="126">
        <f t="shared" si="12"/>
        <v>0</v>
      </c>
      <c r="BW34" s="126">
        <f t="shared" si="12"/>
        <v>0</v>
      </c>
      <c r="BX34" s="126">
        <f t="shared" si="12"/>
        <v>0</v>
      </c>
      <c r="BY34" s="126">
        <f t="shared" si="12"/>
        <v>0</v>
      </c>
      <c r="BZ34" s="126">
        <f t="shared" si="12"/>
        <v>0</v>
      </c>
      <c r="CA34" s="126">
        <f t="shared" si="3"/>
        <v>0</v>
      </c>
      <c r="CB34" s="148"/>
      <c r="CC34" s="148"/>
      <c r="CD34" s="148"/>
      <c r="CE34" s="148"/>
      <c r="CF34" s="148"/>
      <c r="CG34" s="148"/>
      <c r="CH34" s="148"/>
      <c r="CI34" s="148"/>
      <c r="CJ34" s="148"/>
      <c r="CK34" s="148"/>
      <c r="CL34" s="148"/>
      <c r="CM34" s="148"/>
      <c r="CN34" s="148"/>
      <c r="CO34" s="148"/>
      <c r="CP34" s="148"/>
      <c r="CQ34" s="148"/>
      <c r="CR34" s="148"/>
      <c r="CS34" s="148"/>
      <c r="CT34" s="148"/>
      <c r="CU34" s="148"/>
      <c r="CV34" s="148"/>
      <c r="CW34" s="148"/>
      <c r="CX34" s="148"/>
      <c r="CY34" s="148"/>
      <c r="CZ34" s="148"/>
      <c r="DA34" s="148"/>
      <c r="DB34" s="148"/>
      <c r="DC34" s="148"/>
      <c r="DD34" s="126">
        <f t="shared" ref="DD34:DN34" si="13">SUM(DD35:DD37)</f>
        <v>0</v>
      </c>
      <c r="DE34" s="126">
        <f t="shared" si="13"/>
        <v>0</v>
      </c>
      <c r="DF34" s="126">
        <f t="shared" si="13"/>
        <v>0</v>
      </c>
      <c r="DG34" s="126">
        <f t="shared" si="13"/>
        <v>0</v>
      </c>
      <c r="DH34" s="126">
        <f t="shared" si="13"/>
        <v>0</v>
      </c>
      <c r="DI34" s="126">
        <f t="shared" si="13"/>
        <v>0</v>
      </c>
      <c r="DJ34" s="126">
        <f t="shared" si="13"/>
        <v>0</v>
      </c>
      <c r="DK34" s="126">
        <f t="shared" si="13"/>
        <v>0</v>
      </c>
      <c r="DL34" s="126">
        <f t="shared" si="13"/>
        <v>0</v>
      </c>
      <c r="DM34" s="126">
        <f t="shared" si="13"/>
        <v>0</v>
      </c>
      <c r="DN34" s="126">
        <f t="shared" si="13"/>
        <v>0</v>
      </c>
      <c r="DO34" s="126">
        <f t="shared" si="4"/>
        <v>0</v>
      </c>
      <c r="DP34" s="126">
        <f t="shared" ref="DP34:DZ34" si="14">SUM(DP35:DP37)</f>
        <v>0</v>
      </c>
      <c r="DQ34" s="126">
        <f t="shared" si="14"/>
        <v>0</v>
      </c>
      <c r="DR34" s="126">
        <f t="shared" si="14"/>
        <v>0</v>
      </c>
      <c r="DS34" s="126">
        <f t="shared" si="14"/>
        <v>0</v>
      </c>
      <c r="DT34" s="126">
        <f t="shared" si="14"/>
        <v>0</v>
      </c>
      <c r="DU34" s="126">
        <f t="shared" si="14"/>
        <v>0</v>
      </c>
      <c r="DV34" s="126">
        <f t="shared" si="14"/>
        <v>0</v>
      </c>
      <c r="DW34" s="126">
        <f t="shared" si="14"/>
        <v>0</v>
      </c>
      <c r="DX34" s="126">
        <f t="shared" si="14"/>
        <v>0</v>
      </c>
      <c r="DY34" s="126">
        <f t="shared" si="14"/>
        <v>0</v>
      </c>
      <c r="DZ34" s="126">
        <f t="shared" si="14"/>
        <v>0</v>
      </c>
      <c r="EA34" s="126">
        <f t="shared" si="5"/>
        <v>0</v>
      </c>
      <c r="EB34" s="126">
        <f t="shared" ref="EB34:EL34" si="15">SUM(EB35:EB37)</f>
        <v>0</v>
      </c>
      <c r="EC34" s="126">
        <f t="shared" si="15"/>
        <v>0</v>
      </c>
      <c r="ED34" s="126">
        <f t="shared" si="15"/>
        <v>0</v>
      </c>
      <c r="EE34" s="126">
        <f t="shared" si="15"/>
        <v>0</v>
      </c>
      <c r="EF34" s="126">
        <f t="shared" si="15"/>
        <v>0</v>
      </c>
      <c r="EG34" s="126">
        <f t="shared" si="15"/>
        <v>0</v>
      </c>
      <c r="EH34" s="126">
        <f t="shared" si="15"/>
        <v>0</v>
      </c>
      <c r="EI34" s="126">
        <f t="shared" si="15"/>
        <v>0</v>
      </c>
      <c r="EJ34" s="126">
        <f t="shared" si="15"/>
        <v>0</v>
      </c>
      <c r="EK34" s="126">
        <f t="shared" si="15"/>
        <v>0</v>
      </c>
      <c r="EL34" s="126">
        <f t="shared" si="15"/>
        <v>0</v>
      </c>
      <c r="EM34" s="126">
        <f t="shared" si="6"/>
        <v>0</v>
      </c>
      <c r="EN34" s="126">
        <f t="shared" ref="EN34:EX34" si="16">SUM(EN35:EN37)</f>
        <v>0</v>
      </c>
      <c r="EO34" s="126">
        <f t="shared" si="16"/>
        <v>0</v>
      </c>
      <c r="EP34" s="126">
        <f t="shared" si="16"/>
        <v>0</v>
      </c>
      <c r="EQ34" s="126">
        <f t="shared" si="16"/>
        <v>0</v>
      </c>
      <c r="ER34" s="126">
        <f t="shared" si="16"/>
        <v>0</v>
      </c>
      <c r="ES34" s="126">
        <f t="shared" si="16"/>
        <v>0</v>
      </c>
      <c r="ET34" s="126">
        <f t="shared" si="16"/>
        <v>0</v>
      </c>
      <c r="EU34" s="126">
        <f t="shared" si="16"/>
        <v>0</v>
      </c>
      <c r="EV34" s="126">
        <f t="shared" si="16"/>
        <v>0</v>
      </c>
      <c r="EW34" s="126">
        <f t="shared" si="16"/>
        <v>0</v>
      </c>
      <c r="EX34" s="126">
        <f t="shared" si="16"/>
        <v>0</v>
      </c>
      <c r="EY34" s="126">
        <f t="shared" si="7"/>
        <v>0</v>
      </c>
      <c r="EZ34" s="126">
        <f t="shared" si="8"/>
        <v>0</v>
      </c>
    </row>
    <row r="35" spans="2:156" ht="27" customHeight="1">
      <c r="B35" s="447" t="s">
        <v>1149</v>
      </c>
      <c r="C35" s="104" t="s">
        <v>680</v>
      </c>
      <c r="D35" s="148"/>
      <c r="E35" s="148"/>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25"/>
      <c r="AG35" s="125"/>
      <c r="AH35" s="125"/>
      <c r="AI35" s="125"/>
      <c r="AJ35" s="125"/>
      <c r="AK35" s="125"/>
      <c r="AL35" s="125"/>
      <c r="AM35" s="125"/>
      <c r="AN35" s="125"/>
      <c r="AO35" s="125"/>
      <c r="AP35" s="125"/>
      <c r="AQ35" s="126">
        <f t="shared" si="0"/>
        <v>0</v>
      </c>
      <c r="AR35" s="125"/>
      <c r="AS35" s="125"/>
      <c r="AT35" s="125"/>
      <c r="AU35" s="125"/>
      <c r="AV35" s="125"/>
      <c r="AW35" s="125"/>
      <c r="AX35" s="125"/>
      <c r="AY35" s="125"/>
      <c r="AZ35" s="125"/>
      <c r="BA35" s="125"/>
      <c r="BB35" s="125"/>
      <c r="BC35" s="126">
        <f t="shared" si="1"/>
        <v>0</v>
      </c>
      <c r="BD35" s="125"/>
      <c r="BE35" s="125"/>
      <c r="BF35" s="125"/>
      <c r="BG35" s="125"/>
      <c r="BH35" s="125"/>
      <c r="BI35" s="125"/>
      <c r="BJ35" s="125"/>
      <c r="BK35" s="125"/>
      <c r="BL35" s="125"/>
      <c r="BM35" s="125"/>
      <c r="BN35" s="125"/>
      <c r="BO35" s="126">
        <f t="shared" si="2"/>
        <v>0</v>
      </c>
      <c r="BP35" s="125"/>
      <c r="BQ35" s="125"/>
      <c r="BR35" s="125"/>
      <c r="BS35" s="125"/>
      <c r="BT35" s="125"/>
      <c r="BU35" s="125"/>
      <c r="BV35" s="125"/>
      <c r="BW35" s="125"/>
      <c r="BX35" s="125"/>
      <c r="BY35" s="125"/>
      <c r="BZ35" s="125"/>
      <c r="CA35" s="126">
        <f t="shared" si="3"/>
        <v>0</v>
      </c>
      <c r="CB35" s="148"/>
      <c r="CC35" s="148"/>
      <c r="CD35" s="148"/>
      <c r="CE35" s="148"/>
      <c r="CF35" s="148"/>
      <c r="CG35" s="148"/>
      <c r="CH35" s="148"/>
      <c r="CI35" s="148"/>
      <c r="CJ35" s="148"/>
      <c r="CK35" s="148"/>
      <c r="CL35" s="148"/>
      <c r="CM35" s="148"/>
      <c r="CN35" s="148"/>
      <c r="CO35" s="148"/>
      <c r="CP35" s="148"/>
      <c r="CQ35" s="148"/>
      <c r="CR35" s="148"/>
      <c r="CS35" s="148"/>
      <c r="CT35" s="148"/>
      <c r="CU35" s="148"/>
      <c r="CV35" s="148"/>
      <c r="CW35" s="148"/>
      <c r="CX35" s="148"/>
      <c r="CY35" s="148"/>
      <c r="CZ35" s="148"/>
      <c r="DA35" s="148"/>
      <c r="DB35" s="148"/>
      <c r="DC35" s="148"/>
      <c r="DD35" s="125"/>
      <c r="DE35" s="125"/>
      <c r="DF35" s="125"/>
      <c r="DG35" s="125"/>
      <c r="DH35" s="125"/>
      <c r="DI35" s="125"/>
      <c r="DJ35" s="125"/>
      <c r="DK35" s="125"/>
      <c r="DL35" s="125"/>
      <c r="DM35" s="125"/>
      <c r="DN35" s="125"/>
      <c r="DO35" s="126">
        <f t="shared" si="4"/>
        <v>0</v>
      </c>
      <c r="DP35" s="125"/>
      <c r="DQ35" s="125"/>
      <c r="DR35" s="125"/>
      <c r="DS35" s="125"/>
      <c r="DT35" s="125"/>
      <c r="DU35" s="125"/>
      <c r="DV35" s="125"/>
      <c r="DW35" s="125"/>
      <c r="DX35" s="125"/>
      <c r="DY35" s="125"/>
      <c r="DZ35" s="125"/>
      <c r="EA35" s="126">
        <f t="shared" si="5"/>
        <v>0</v>
      </c>
      <c r="EB35" s="125"/>
      <c r="EC35" s="125"/>
      <c r="ED35" s="125"/>
      <c r="EE35" s="125"/>
      <c r="EF35" s="125"/>
      <c r="EG35" s="125"/>
      <c r="EH35" s="125"/>
      <c r="EI35" s="125"/>
      <c r="EJ35" s="125"/>
      <c r="EK35" s="125"/>
      <c r="EL35" s="125"/>
      <c r="EM35" s="126">
        <f t="shared" si="6"/>
        <v>0</v>
      </c>
      <c r="EN35" s="125"/>
      <c r="EO35" s="125"/>
      <c r="EP35" s="125"/>
      <c r="EQ35" s="125"/>
      <c r="ER35" s="125"/>
      <c r="ES35" s="125"/>
      <c r="ET35" s="125"/>
      <c r="EU35" s="125"/>
      <c r="EV35" s="125"/>
      <c r="EW35" s="125"/>
      <c r="EX35" s="125"/>
      <c r="EY35" s="126">
        <f t="shared" si="7"/>
        <v>0</v>
      </c>
      <c r="EZ35" s="126">
        <f t="shared" si="8"/>
        <v>0</v>
      </c>
    </row>
    <row r="36" spans="2:156" ht="27" customHeight="1">
      <c r="B36" s="447" t="s">
        <v>1150</v>
      </c>
      <c r="C36" s="104" t="s">
        <v>681</v>
      </c>
      <c r="D36" s="148"/>
      <c r="E36" s="148"/>
      <c r="F36" s="148"/>
      <c r="G36" s="148"/>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25"/>
      <c r="AG36" s="125"/>
      <c r="AH36" s="125"/>
      <c r="AI36" s="125"/>
      <c r="AJ36" s="125"/>
      <c r="AK36" s="125"/>
      <c r="AL36" s="125"/>
      <c r="AM36" s="125"/>
      <c r="AN36" s="125"/>
      <c r="AO36" s="125"/>
      <c r="AP36" s="125"/>
      <c r="AQ36" s="126">
        <f t="shared" si="0"/>
        <v>0</v>
      </c>
      <c r="AR36" s="125"/>
      <c r="AS36" s="125"/>
      <c r="AT36" s="125"/>
      <c r="AU36" s="125"/>
      <c r="AV36" s="125"/>
      <c r="AW36" s="125"/>
      <c r="AX36" s="125"/>
      <c r="AY36" s="125"/>
      <c r="AZ36" s="125"/>
      <c r="BA36" s="125"/>
      <c r="BB36" s="125"/>
      <c r="BC36" s="126">
        <f t="shared" si="1"/>
        <v>0</v>
      </c>
      <c r="BD36" s="125"/>
      <c r="BE36" s="125"/>
      <c r="BF36" s="125"/>
      <c r="BG36" s="125"/>
      <c r="BH36" s="125"/>
      <c r="BI36" s="125"/>
      <c r="BJ36" s="125"/>
      <c r="BK36" s="125"/>
      <c r="BL36" s="125"/>
      <c r="BM36" s="125"/>
      <c r="BN36" s="125"/>
      <c r="BO36" s="126">
        <f t="shared" si="2"/>
        <v>0</v>
      </c>
      <c r="BP36" s="125"/>
      <c r="BQ36" s="125"/>
      <c r="BR36" s="125"/>
      <c r="BS36" s="125"/>
      <c r="BT36" s="125"/>
      <c r="BU36" s="125"/>
      <c r="BV36" s="125"/>
      <c r="BW36" s="125"/>
      <c r="BX36" s="125"/>
      <c r="BY36" s="125"/>
      <c r="BZ36" s="125"/>
      <c r="CA36" s="126">
        <f t="shared" si="3"/>
        <v>0</v>
      </c>
      <c r="CB36" s="148"/>
      <c r="CC36" s="148"/>
      <c r="CD36" s="148"/>
      <c r="CE36" s="148"/>
      <c r="CF36" s="148"/>
      <c r="CG36" s="148"/>
      <c r="CH36" s="148"/>
      <c r="CI36" s="148"/>
      <c r="CJ36" s="148"/>
      <c r="CK36" s="148"/>
      <c r="CL36" s="148"/>
      <c r="CM36" s="148"/>
      <c r="CN36" s="148"/>
      <c r="CO36" s="148"/>
      <c r="CP36" s="148"/>
      <c r="CQ36" s="148"/>
      <c r="CR36" s="148"/>
      <c r="CS36" s="148"/>
      <c r="CT36" s="148"/>
      <c r="CU36" s="148"/>
      <c r="CV36" s="148"/>
      <c r="CW36" s="148"/>
      <c r="CX36" s="148"/>
      <c r="CY36" s="148"/>
      <c r="CZ36" s="148"/>
      <c r="DA36" s="148"/>
      <c r="DB36" s="148"/>
      <c r="DC36" s="148"/>
      <c r="DD36" s="125"/>
      <c r="DE36" s="125"/>
      <c r="DF36" s="125"/>
      <c r="DG36" s="125"/>
      <c r="DH36" s="125"/>
      <c r="DI36" s="125"/>
      <c r="DJ36" s="125"/>
      <c r="DK36" s="125"/>
      <c r="DL36" s="125"/>
      <c r="DM36" s="125"/>
      <c r="DN36" s="125"/>
      <c r="DO36" s="126">
        <f t="shared" si="4"/>
        <v>0</v>
      </c>
      <c r="DP36" s="125"/>
      <c r="DQ36" s="125"/>
      <c r="DR36" s="125"/>
      <c r="DS36" s="125"/>
      <c r="DT36" s="125"/>
      <c r="DU36" s="125"/>
      <c r="DV36" s="125"/>
      <c r="DW36" s="125"/>
      <c r="DX36" s="125"/>
      <c r="DY36" s="125"/>
      <c r="DZ36" s="125"/>
      <c r="EA36" s="126">
        <f t="shared" si="5"/>
        <v>0</v>
      </c>
      <c r="EB36" s="125"/>
      <c r="EC36" s="125"/>
      <c r="ED36" s="125"/>
      <c r="EE36" s="125"/>
      <c r="EF36" s="125"/>
      <c r="EG36" s="125"/>
      <c r="EH36" s="125"/>
      <c r="EI36" s="125"/>
      <c r="EJ36" s="125"/>
      <c r="EK36" s="125"/>
      <c r="EL36" s="125"/>
      <c r="EM36" s="126">
        <f t="shared" si="6"/>
        <v>0</v>
      </c>
      <c r="EN36" s="125"/>
      <c r="EO36" s="125"/>
      <c r="EP36" s="125"/>
      <c r="EQ36" s="125"/>
      <c r="ER36" s="125"/>
      <c r="ES36" s="125"/>
      <c r="ET36" s="125"/>
      <c r="EU36" s="125"/>
      <c r="EV36" s="125"/>
      <c r="EW36" s="125"/>
      <c r="EX36" s="125"/>
      <c r="EY36" s="126">
        <f t="shared" si="7"/>
        <v>0</v>
      </c>
      <c r="EZ36" s="126">
        <f t="shared" si="8"/>
        <v>0</v>
      </c>
    </row>
    <row r="37" spans="2:156" ht="27" customHeight="1">
      <c r="B37" s="447" t="s">
        <v>1151</v>
      </c>
      <c r="C37" s="104" t="s">
        <v>682</v>
      </c>
      <c r="D37" s="148"/>
      <c r="E37" s="148"/>
      <c r="F37" s="148"/>
      <c r="G37" s="148"/>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25"/>
      <c r="AG37" s="125"/>
      <c r="AH37" s="125"/>
      <c r="AI37" s="125"/>
      <c r="AJ37" s="125"/>
      <c r="AK37" s="125"/>
      <c r="AL37" s="125"/>
      <c r="AM37" s="125"/>
      <c r="AN37" s="125"/>
      <c r="AO37" s="125"/>
      <c r="AP37" s="125"/>
      <c r="AQ37" s="126">
        <f t="shared" si="0"/>
        <v>0</v>
      </c>
      <c r="AR37" s="125"/>
      <c r="AS37" s="125"/>
      <c r="AT37" s="125"/>
      <c r="AU37" s="125"/>
      <c r="AV37" s="125"/>
      <c r="AW37" s="125"/>
      <c r="AX37" s="125"/>
      <c r="AY37" s="125"/>
      <c r="AZ37" s="125"/>
      <c r="BA37" s="125"/>
      <c r="BB37" s="125"/>
      <c r="BC37" s="126">
        <f t="shared" si="1"/>
        <v>0</v>
      </c>
      <c r="BD37" s="125"/>
      <c r="BE37" s="125"/>
      <c r="BF37" s="125"/>
      <c r="BG37" s="125"/>
      <c r="BH37" s="125"/>
      <c r="BI37" s="125"/>
      <c r="BJ37" s="125"/>
      <c r="BK37" s="125"/>
      <c r="BL37" s="125"/>
      <c r="BM37" s="125"/>
      <c r="BN37" s="125"/>
      <c r="BO37" s="126">
        <f t="shared" si="2"/>
        <v>0</v>
      </c>
      <c r="BP37" s="125"/>
      <c r="BQ37" s="125"/>
      <c r="BR37" s="125"/>
      <c r="BS37" s="125"/>
      <c r="BT37" s="125"/>
      <c r="BU37" s="125"/>
      <c r="BV37" s="125"/>
      <c r="BW37" s="125"/>
      <c r="BX37" s="125"/>
      <c r="BY37" s="125"/>
      <c r="BZ37" s="125"/>
      <c r="CA37" s="126">
        <f t="shared" si="3"/>
        <v>0</v>
      </c>
      <c r="CB37" s="148"/>
      <c r="CC37" s="148"/>
      <c r="CD37" s="148"/>
      <c r="CE37" s="148"/>
      <c r="CF37" s="148"/>
      <c r="CG37" s="148"/>
      <c r="CH37" s="148"/>
      <c r="CI37" s="148"/>
      <c r="CJ37" s="148"/>
      <c r="CK37" s="148"/>
      <c r="CL37" s="148"/>
      <c r="CM37" s="148"/>
      <c r="CN37" s="148"/>
      <c r="CO37" s="148"/>
      <c r="CP37" s="148"/>
      <c r="CQ37" s="148"/>
      <c r="CR37" s="148"/>
      <c r="CS37" s="148"/>
      <c r="CT37" s="148"/>
      <c r="CU37" s="148"/>
      <c r="CV37" s="148"/>
      <c r="CW37" s="148"/>
      <c r="CX37" s="148"/>
      <c r="CY37" s="148"/>
      <c r="CZ37" s="148"/>
      <c r="DA37" s="148"/>
      <c r="DB37" s="148"/>
      <c r="DC37" s="148"/>
      <c r="DD37" s="125"/>
      <c r="DE37" s="125"/>
      <c r="DF37" s="125"/>
      <c r="DG37" s="125"/>
      <c r="DH37" s="125"/>
      <c r="DI37" s="125"/>
      <c r="DJ37" s="125"/>
      <c r="DK37" s="125"/>
      <c r="DL37" s="125"/>
      <c r="DM37" s="125"/>
      <c r="DN37" s="125"/>
      <c r="DO37" s="126">
        <f t="shared" si="4"/>
        <v>0</v>
      </c>
      <c r="DP37" s="125"/>
      <c r="DQ37" s="125"/>
      <c r="DR37" s="125"/>
      <c r="DS37" s="125"/>
      <c r="DT37" s="125"/>
      <c r="DU37" s="125"/>
      <c r="DV37" s="125"/>
      <c r="DW37" s="125"/>
      <c r="DX37" s="125"/>
      <c r="DY37" s="125"/>
      <c r="DZ37" s="125"/>
      <c r="EA37" s="126">
        <f t="shared" si="5"/>
        <v>0</v>
      </c>
      <c r="EB37" s="125"/>
      <c r="EC37" s="125"/>
      <c r="ED37" s="125"/>
      <c r="EE37" s="125"/>
      <c r="EF37" s="125"/>
      <c r="EG37" s="125"/>
      <c r="EH37" s="125"/>
      <c r="EI37" s="125"/>
      <c r="EJ37" s="125"/>
      <c r="EK37" s="125"/>
      <c r="EL37" s="125"/>
      <c r="EM37" s="126">
        <f t="shared" si="6"/>
        <v>0</v>
      </c>
      <c r="EN37" s="125"/>
      <c r="EO37" s="125"/>
      <c r="EP37" s="125"/>
      <c r="EQ37" s="125"/>
      <c r="ER37" s="125"/>
      <c r="ES37" s="125"/>
      <c r="ET37" s="125"/>
      <c r="EU37" s="125"/>
      <c r="EV37" s="125"/>
      <c r="EW37" s="125"/>
      <c r="EX37" s="125"/>
      <c r="EY37" s="126">
        <f t="shared" si="7"/>
        <v>0</v>
      </c>
      <c r="EZ37" s="126">
        <f t="shared" si="8"/>
        <v>0</v>
      </c>
    </row>
    <row r="38" spans="2:156" ht="27" customHeight="1">
      <c r="B38" s="441" t="s">
        <v>1026</v>
      </c>
      <c r="C38" s="104" t="s">
        <v>683</v>
      </c>
      <c r="D38" s="148"/>
      <c r="E38" s="148"/>
      <c r="F38" s="148"/>
      <c r="G38" s="148"/>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26">
        <f t="shared" ref="AF38:AP38" si="17">+SUM(AF39:AF41)</f>
        <v>0</v>
      </c>
      <c r="AG38" s="126">
        <f t="shared" si="17"/>
        <v>0</v>
      </c>
      <c r="AH38" s="126">
        <f t="shared" si="17"/>
        <v>0</v>
      </c>
      <c r="AI38" s="126">
        <f t="shared" si="17"/>
        <v>0</v>
      </c>
      <c r="AJ38" s="126">
        <f t="shared" si="17"/>
        <v>0</v>
      </c>
      <c r="AK38" s="126">
        <f t="shared" si="17"/>
        <v>0</v>
      </c>
      <c r="AL38" s="126">
        <f t="shared" si="17"/>
        <v>0</v>
      </c>
      <c r="AM38" s="126">
        <f t="shared" si="17"/>
        <v>0</v>
      </c>
      <c r="AN38" s="126">
        <f t="shared" si="17"/>
        <v>0</v>
      </c>
      <c r="AO38" s="126">
        <f t="shared" si="17"/>
        <v>0</v>
      </c>
      <c r="AP38" s="126">
        <f t="shared" si="17"/>
        <v>0</v>
      </c>
      <c r="AQ38" s="126">
        <f t="shared" si="0"/>
        <v>0</v>
      </c>
      <c r="AR38" s="126">
        <f t="shared" ref="AR38:BB38" si="18">+SUM(AR39:AR41)</f>
        <v>0</v>
      </c>
      <c r="AS38" s="126">
        <f t="shared" si="18"/>
        <v>0</v>
      </c>
      <c r="AT38" s="126">
        <f t="shared" si="18"/>
        <v>0</v>
      </c>
      <c r="AU38" s="126">
        <f t="shared" si="18"/>
        <v>0</v>
      </c>
      <c r="AV38" s="126">
        <f t="shared" si="18"/>
        <v>0</v>
      </c>
      <c r="AW38" s="126">
        <f t="shared" si="18"/>
        <v>0</v>
      </c>
      <c r="AX38" s="126">
        <f t="shared" si="18"/>
        <v>0</v>
      </c>
      <c r="AY38" s="126">
        <f t="shared" si="18"/>
        <v>0</v>
      </c>
      <c r="AZ38" s="126">
        <f t="shared" si="18"/>
        <v>0</v>
      </c>
      <c r="BA38" s="126">
        <f t="shared" si="18"/>
        <v>0</v>
      </c>
      <c r="BB38" s="126">
        <f t="shared" si="18"/>
        <v>0</v>
      </c>
      <c r="BC38" s="126">
        <f t="shared" si="1"/>
        <v>0</v>
      </c>
      <c r="BD38" s="126">
        <f t="shared" ref="BD38:BN38" si="19">+SUM(BD39:BD41)</f>
        <v>0</v>
      </c>
      <c r="BE38" s="126">
        <f t="shared" si="19"/>
        <v>0</v>
      </c>
      <c r="BF38" s="126">
        <f t="shared" si="19"/>
        <v>0</v>
      </c>
      <c r="BG38" s="126">
        <f t="shared" si="19"/>
        <v>0</v>
      </c>
      <c r="BH38" s="126">
        <f t="shared" si="19"/>
        <v>0</v>
      </c>
      <c r="BI38" s="126">
        <f t="shared" si="19"/>
        <v>0</v>
      </c>
      <c r="BJ38" s="126">
        <f t="shared" si="19"/>
        <v>0</v>
      </c>
      <c r="BK38" s="126">
        <f t="shared" si="19"/>
        <v>0</v>
      </c>
      <c r="BL38" s="126">
        <f t="shared" si="19"/>
        <v>0</v>
      </c>
      <c r="BM38" s="126">
        <f t="shared" si="19"/>
        <v>0</v>
      </c>
      <c r="BN38" s="126">
        <f t="shared" si="19"/>
        <v>0</v>
      </c>
      <c r="BO38" s="126">
        <f t="shared" si="2"/>
        <v>0</v>
      </c>
      <c r="BP38" s="126">
        <f t="shared" ref="BP38:BZ38" si="20">+SUM(BP39:BP41)</f>
        <v>0</v>
      </c>
      <c r="BQ38" s="126">
        <f t="shared" si="20"/>
        <v>0</v>
      </c>
      <c r="BR38" s="126">
        <f t="shared" si="20"/>
        <v>0</v>
      </c>
      <c r="BS38" s="126">
        <f t="shared" si="20"/>
        <v>0</v>
      </c>
      <c r="BT38" s="126">
        <f t="shared" si="20"/>
        <v>0</v>
      </c>
      <c r="BU38" s="126">
        <f t="shared" si="20"/>
        <v>0</v>
      </c>
      <c r="BV38" s="126">
        <f t="shared" si="20"/>
        <v>0</v>
      </c>
      <c r="BW38" s="126">
        <f t="shared" si="20"/>
        <v>0</v>
      </c>
      <c r="BX38" s="126">
        <f t="shared" si="20"/>
        <v>0</v>
      </c>
      <c r="BY38" s="126">
        <f t="shared" si="20"/>
        <v>0</v>
      </c>
      <c r="BZ38" s="126">
        <f t="shared" si="20"/>
        <v>0</v>
      </c>
      <c r="CA38" s="126">
        <f t="shared" si="3"/>
        <v>0</v>
      </c>
      <c r="CB38" s="148"/>
      <c r="CC38" s="148"/>
      <c r="CD38" s="148"/>
      <c r="CE38" s="148"/>
      <c r="CF38" s="148"/>
      <c r="CG38" s="148"/>
      <c r="CH38" s="148"/>
      <c r="CI38" s="148"/>
      <c r="CJ38" s="148"/>
      <c r="CK38" s="148"/>
      <c r="CL38" s="148"/>
      <c r="CM38" s="148"/>
      <c r="CN38" s="148"/>
      <c r="CO38" s="148"/>
      <c r="CP38" s="148"/>
      <c r="CQ38" s="148"/>
      <c r="CR38" s="148"/>
      <c r="CS38" s="148"/>
      <c r="CT38" s="148"/>
      <c r="CU38" s="148"/>
      <c r="CV38" s="148"/>
      <c r="CW38" s="148"/>
      <c r="CX38" s="148"/>
      <c r="CY38" s="148"/>
      <c r="CZ38" s="148"/>
      <c r="DA38" s="148"/>
      <c r="DB38" s="148"/>
      <c r="DC38" s="148"/>
      <c r="DD38" s="126">
        <f t="shared" ref="DD38:DN38" si="21">+SUM(DD39:DD41)</f>
        <v>0</v>
      </c>
      <c r="DE38" s="126">
        <f t="shared" si="21"/>
        <v>0</v>
      </c>
      <c r="DF38" s="126">
        <f t="shared" si="21"/>
        <v>0</v>
      </c>
      <c r="DG38" s="126">
        <f t="shared" si="21"/>
        <v>0</v>
      </c>
      <c r="DH38" s="126">
        <f t="shared" si="21"/>
        <v>0</v>
      </c>
      <c r="DI38" s="126">
        <f t="shared" si="21"/>
        <v>0</v>
      </c>
      <c r="DJ38" s="126">
        <f t="shared" si="21"/>
        <v>0</v>
      </c>
      <c r="DK38" s="126">
        <f t="shared" si="21"/>
        <v>0</v>
      </c>
      <c r="DL38" s="126">
        <f t="shared" si="21"/>
        <v>0</v>
      </c>
      <c r="DM38" s="126">
        <f t="shared" si="21"/>
        <v>0</v>
      </c>
      <c r="DN38" s="126">
        <f t="shared" si="21"/>
        <v>0</v>
      </c>
      <c r="DO38" s="126">
        <f t="shared" si="4"/>
        <v>0</v>
      </c>
      <c r="DP38" s="126">
        <f t="shared" ref="DP38:DZ38" si="22">+SUM(DP39:DP41)</f>
        <v>0</v>
      </c>
      <c r="DQ38" s="126">
        <f t="shared" si="22"/>
        <v>0</v>
      </c>
      <c r="DR38" s="126">
        <f t="shared" si="22"/>
        <v>0</v>
      </c>
      <c r="DS38" s="126">
        <f t="shared" si="22"/>
        <v>0</v>
      </c>
      <c r="DT38" s="126">
        <f t="shared" si="22"/>
        <v>0</v>
      </c>
      <c r="DU38" s="126">
        <f t="shared" si="22"/>
        <v>0</v>
      </c>
      <c r="DV38" s="126">
        <f t="shared" si="22"/>
        <v>0</v>
      </c>
      <c r="DW38" s="126">
        <f t="shared" si="22"/>
        <v>0</v>
      </c>
      <c r="DX38" s="126">
        <f t="shared" si="22"/>
        <v>0</v>
      </c>
      <c r="DY38" s="126">
        <f t="shared" si="22"/>
        <v>0</v>
      </c>
      <c r="DZ38" s="126">
        <f t="shared" si="22"/>
        <v>0</v>
      </c>
      <c r="EA38" s="126">
        <f t="shared" si="5"/>
        <v>0</v>
      </c>
      <c r="EB38" s="126">
        <f t="shared" ref="EB38:EL38" si="23">+SUM(EB39:EB41)</f>
        <v>0</v>
      </c>
      <c r="EC38" s="126">
        <f t="shared" si="23"/>
        <v>0</v>
      </c>
      <c r="ED38" s="126">
        <f t="shared" si="23"/>
        <v>0</v>
      </c>
      <c r="EE38" s="126">
        <f t="shared" si="23"/>
        <v>0</v>
      </c>
      <c r="EF38" s="126">
        <f t="shared" si="23"/>
        <v>0</v>
      </c>
      <c r="EG38" s="126">
        <f t="shared" si="23"/>
        <v>0</v>
      </c>
      <c r="EH38" s="126">
        <f t="shared" si="23"/>
        <v>0</v>
      </c>
      <c r="EI38" s="126">
        <f t="shared" si="23"/>
        <v>0</v>
      </c>
      <c r="EJ38" s="126">
        <f t="shared" si="23"/>
        <v>0</v>
      </c>
      <c r="EK38" s="126">
        <f t="shared" si="23"/>
        <v>0</v>
      </c>
      <c r="EL38" s="126">
        <f t="shared" si="23"/>
        <v>0</v>
      </c>
      <c r="EM38" s="126">
        <f t="shared" si="6"/>
        <v>0</v>
      </c>
      <c r="EN38" s="126">
        <f t="shared" ref="EN38:EX38" si="24">+SUM(EN39:EN41)</f>
        <v>0</v>
      </c>
      <c r="EO38" s="126">
        <f t="shared" si="24"/>
        <v>0</v>
      </c>
      <c r="EP38" s="126">
        <f t="shared" si="24"/>
        <v>0</v>
      </c>
      <c r="EQ38" s="126">
        <f t="shared" si="24"/>
        <v>0</v>
      </c>
      <c r="ER38" s="126">
        <f t="shared" si="24"/>
        <v>0</v>
      </c>
      <c r="ES38" s="126">
        <f t="shared" si="24"/>
        <v>0</v>
      </c>
      <c r="ET38" s="126">
        <f t="shared" si="24"/>
        <v>0</v>
      </c>
      <c r="EU38" s="126">
        <f t="shared" si="24"/>
        <v>0</v>
      </c>
      <c r="EV38" s="126">
        <f t="shared" si="24"/>
        <v>0</v>
      </c>
      <c r="EW38" s="126">
        <f t="shared" si="24"/>
        <v>0</v>
      </c>
      <c r="EX38" s="126">
        <f t="shared" si="24"/>
        <v>0</v>
      </c>
      <c r="EY38" s="126">
        <f t="shared" si="7"/>
        <v>0</v>
      </c>
      <c r="EZ38" s="126">
        <f t="shared" si="8"/>
        <v>0</v>
      </c>
    </row>
    <row r="39" spans="2:156" ht="27" customHeight="1">
      <c r="B39" s="447" t="s">
        <v>1152</v>
      </c>
      <c r="C39" s="104" t="s">
        <v>686</v>
      </c>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c r="AB39" s="148"/>
      <c r="AC39" s="148"/>
      <c r="AD39" s="148"/>
      <c r="AE39" s="148"/>
      <c r="AF39" s="125"/>
      <c r="AG39" s="125"/>
      <c r="AH39" s="125"/>
      <c r="AI39" s="125"/>
      <c r="AJ39" s="125"/>
      <c r="AK39" s="125"/>
      <c r="AL39" s="125"/>
      <c r="AM39" s="125"/>
      <c r="AN39" s="125"/>
      <c r="AO39" s="125"/>
      <c r="AP39" s="125"/>
      <c r="AQ39" s="126">
        <f t="shared" si="0"/>
        <v>0</v>
      </c>
      <c r="AR39" s="125"/>
      <c r="AS39" s="125"/>
      <c r="AT39" s="125"/>
      <c r="AU39" s="125"/>
      <c r="AV39" s="125"/>
      <c r="AW39" s="125"/>
      <c r="AX39" s="125"/>
      <c r="AY39" s="125"/>
      <c r="AZ39" s="125"/>
      <c r="BA39" s="125"/>
      <c r="BB39" s="125"/>
      <c r="BC39" s="126">
        <f t="shared" si="1"/>
        <v>0</v>
      </c>
      <c r="BD39" s="125"/>
      <c r="BE39" s="125"/>
      <c r="BF39" s="125"/>
      <c r="BG39" s="125"/>
      <c r="BH39" s="125"/>
      <c r="BI39" s="125"/>
      <c r="BJ39" s="125"/>
      <c r="BK39" s="125"/>
      <c r="BL39" s="125"/>
      <c r="BM39" s="125"/>
      <c r="BN39" s="125"/>
      <c r="BO39" s="126">
        <f t="shared" si="2"/>
        <v>0</v>
      </c>
      <c r="BP39" s="125"/>
      <c r="BQ39" s="125"/>
      <c r="BR39" s="125"/>
      <c r="BS39" s="125"/>
      <c r="BT39" s="125"/>
      <c r="BU39" s="125"/>
      <c r="BV39" s="125"/>
      <c r="BW39" s="125"/>
      <c r="BX39" s="125"/>
      <c r="BY39" s="125"/>
      <c r="BZ39" s="125"/>
      <c r="CA39" s="126">
        <f t="shared" si="3"/>
        <v>0</v>
      </c>
      <c r="CB39" s="148"/>
      <c r="CC39" s="148"/>
      <c r="CD39" s="148"/>
      <c r="CE39" s="148"/>
      <c r="CF39" s="148"/>
      <c r="CG39" s="148"/>
      <c r="CH39" s="148"/>
      <c r="CI39" s="148"/>
      <c r="CJ39" s="148"/>
      <c r="CK39" s="148"/>
      <c r="CL39" s="148"/>
      <c r="CM39" s="148"/>
      <c r="CN39" s="148"/>
      <c r="CO39" s="148"/>
      <c r="CP39" s="148"/>
      <c r="CQ39" s="148"/>
      <c r="CR39" s="148"/>
      <c r="CS39" s="148"/>
      <c r="CT39" s="148"/>
      <c r="CU39" s="148"/>
      <c r="CV39" s="148"/>
      <c r="CW39" s="148"/>
      <c r="CX39" s="148"/>
      <c r="CY39" s="148"/>
      <c r="CZ39" s="148"/>
      <c r="DA39" s="148"/>
      <c r="DB39" s="148"/>
      <c r="DC39" s="148"/>
      <c r="DD39" s="125"/>
      <c r="DE39" s="125"/>
      <c r="DF39" s="125"/>
      <c r="DG39" s="125"/>
      <c r="DH39" s="125"/>
      <c r="DI39" s="125"/>
      <c r="DJ39" s="125"/>
      <c r="DK39" s="125"/>
      <c r="DL39" s="125"/>
      <c r="DM39" s="125"/>
      <c r="DN39" s="125"/>
      <c r="DO39" s="126">
        <f t="shared" si="4"/>
        <v>0</v>
      </c>
      <c r="DP39" s="125"/>
      <c r="DQ39" s="125"/>
      <c r="DR39" s="125"/>
      <c r="DS39" s="125"/>
      <c r="DT39" s="125"/>
      <c r="DU39" s="125"/>
      <c r="DV39" s="125"/>
      <c r="DW39" s="125"/>
      <c r="DX39" s="125"/>
      <c r="DY39" s="125"/>
      <c r="DZ39" s="125"/>
      <c r="EA39" s="126">
        <f t="shared" si="5"/>
        <v>0</v>
      </c>
      <c r="EB39" s="125"/>
      <c r="EC39" s="125"/>
      <c r="ED39" s="125"/>
      <c r="EE39" s="125"/>
      <c r="EF39" s="125"/>
      <c r="EG39" s="125"/>
      <c r="EH39" s="125"/>
      <c r="EI39" s="125"/>
      <c r="EJ39" s="125"/>
      <c r="EK39" s="125"/>
      <c r="EL39" s="125"/>
      <c r="EM39" s="126">
        <f t="shared" si="6"/>
        <v>0</v>
      </c>
      <c r="EN39" s="125"/>
      <c r="EO39" s="125"/>
      <c r="EP39" s="125"/>
      <c r="EQ39" s="125"/>
      <c r="ER39" s="125"/>
      <c r="ES39" s="125"/>
      <c r="ET39" s="125"/>
      <c r="EU39" s="125"/>
      <c r="EV39" s="125"/>
      <c r="EW39" s="125"/>
      <c r="EX39" s="125"/>
      <c r="EY39" s="126">
        <f t="shared" si="7"/>
        <v>0</v>
      </c>
      <c r="EZ39" s="126">
        <f t="shared" si="8"/>
        <v>0</v>
      </c>
    </row>
    <row r="40" spans="2:156" ht="27" customHeight="1">
      <c r="B40" s="447" t="s">
        <v>1028</v>
      </c>
      <c r="C40" s="104" t="s">
        <v>703</v>
      </c>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c r="AB40" s="148"/>
      <c r="AC40" s="148"/>
      <c r="AD40" s="148"/>
      <c r="AE40" s="148"/>
      <c r="AF40" s="125"/>
      <c r="AG40" s="125"/>
      <c r="AH40" s="125"/>
      <c r="AI40" s="125"/>
      <c r="AJ40" s="125"/>
      <c r="AK40" s="125"/>
      <c r="AL40" s="125"/>
      <c r="AM40" s="125"/>
      <c r="AN40" s="125"/>
      <c r="AO40" s="125"/>
      <c r="AP40" s="125"/>
      <c r="AQ40" s="126">
        <f t="shared" si="0"/>
        <v>0</v>
      </c>
      <c r="AR40" s="125"/>
      <c r="AS40" s="125"/>
      <c r="AT40" s="125"/>
      <c r="AU40" s="125"/>
      <c r="AV40" s="125"/>
      <c r="AW40" s="125"/>
      <c r="AX40" s="125"/>
      <c r="AY40" s="125"/>
      <c r="AZ40" s="125"/>
      <c r="BA40" s="125"/>
      <c r="BB40" s="125"/>
      <c r="BC40" s="126">
        <f t="shared" si="1"/>
        <v>0</v>
      </c>
      <c r="BD40" s="125"/>
      <c r="BE40" s="125"/>
      <c r="BF40" s="125"/>
      <c r="BG40" s="125"/>
      <c r="BH40" s="125"/>
      <c r="BI40" s="125"/>
      <c r="BJ40" s="125"/>
      <c r="BK40" s="125"/>
      <c r="BL40" s="125"/>
      <c r="BM40" s="125"/>
      <c r="BN40" s="125"/>
      <c r="BO40" s="126">
        <f t="shared" si="2"/>
        <v>0</v>
      </c>
      <c r="BP40" s="125"/>
      <c r="BQ40" s="125"/>
      <c r="BR40" s="125"/>
      <c r="BS40" s="125"/>
      <c r="BT40" s="125"/>
      <c r="BU40" s="125"/>
      <c r="BV40" s="125"/>
      <c r="BW40" s="125"/>
      <c r="BX40" s="125"/>
      <c r="BY40" s="125"/>
      <c r="BZ40" s="125"/>
      <c r="CA40" s="126">
        <f t="shared" si="3"/>
        <v>0</v>
      </c>
      <c r="CB40" s="148"/>
      <c r="CC40" s="148"/>
      <c r="CD40" s="148"/>
      <c r="CE40" s="148"/>
      <c r="CF40" s="148"/>
      <c r="CG40" s="148"/>
      <c r="CH40" s="148"/>
      <c r="CI40" s="148"/>
      <c r="CJ40" s="148"/>
      <c r="CK40" s="148"/>
      <c r="CL40" s="148"/>
      <c r="CM40" s="148"/>
      <c r="CN40" s="148"/>
      <c r="CO40" s="148"/>
      <c r="CP40" s="148"/>
      <c r="CQ40" s="148"/>
      <c r="CR40" s="148"/>
      <c r="CS40" s="148"/>
      <c r="CT40" s="148"/>
      <c r="CU40" s="148"/>
      <c r="CV40" s="148"/>
      <c r="CW40" s="148"/>
      <c r="CX40" s="148"/>
      <c r="CY40" s="148"/>
      <c r="CZ40" s="148"/>
      <c r="DA40" s="148"/>
      <c r="DB40" s="148"/>
      <c r="DC40" s="148"/>
      <c r="DD40" s="125"/>
      <c r="DE40" s="125"/>
      <c r="DF40" s="125"/>
      <c r="DG40" s="125"/>
      <c r="DH40" s="125"/>
      <c r="DI40" s="125"/>
      <c r="DJ40" s="125"/>
      <c r="DK40" s="125"/>
      <c r="DL40" s="125"/>
      <c r="DM40" s="125"/>
      <c r="DN40" s="125"/>
      <c r="DO40" s="126">
        <f t="shared" si="4"/>
        <v>0</v>
      </c>
      <c r="DP40" s="125"/>
      <c r="DQ40" s="125"/>
      <c r="DR40" s="125"/>
      <c r="DS40" s="125"/>
      <c r="DT40" s="125"/>
      <c r="DU40" s="125"/>
      <c r="DV40" s="125"/>
      <c r="DW40" s="125"/>
      <c r="DX40" s="125"/>
      <c r="DY40" s="125"/>
      <c r="DZ40" s="125"/>
      <c r="EA40" s="126">
        <f t="shared" si="5"/>
        <v>0</v>
      </c>
      <c r="EB40" s="125"/>
      <c r="EC40" s="125"/>
      <c r="ED40" s="125"/>
      <c r="EE40" s="125"/>
      <c r="EF40" s="125"/>
      <c r="EG40" s="125"/>
      <c r="EH40" s="125"/>
      <c r="EI40" s="125"/>
      <c r="EJ40" s="125"/>
      <c r="EK40" s="125"/>
      <c r="EL40" s="125"/>
      <c r="EM40" s="126">
        <f t="shared" si="6"/>
        <v>0</v>
      </c>
      <c r="EN40" s="125"/>
      <c r="EO40" s="125"/>
      <c r="EP40" s="125"/>
      <c r="EQ40" s="125"/>
      <c r="ER40" s="125"/>
      <c r="ES40" s="125"/>
      <c r="ET40" s="125"/>
      <c r="EU40" s="125"/>
      <c r="EV40" s="125"/>
      <c r="EW40" s="125"/>
      <c r="EX40" s="125"/>
      <c r="EY40" s="126">
        <f t="shared" si="7"/>
        <v>0</v>
      </c>
      <c r="EZ40" s="126">
        <f t="shared" si="8"/>
        <v>0</v>
      </c>
    </row>
    <row r="41" spans="2:156" ht="27" customHeight="1">
      <c r="B41" s="447" t="s">
        <v>1153</v>
      </c>
      <c r="C41" s="104" t="s">
        <v>705</v>
      </c>
      <c r="D41" s="148"/>
      <c r="E41" s="148"/>
      <c r="F41" s="148"/>
      <c r="G41" s="148"/>
      <c r="H41" s="148"/>
      <c r="I41" s="148"/>
      <c r="J41" s="148"/>
      <c r="K41" s="148"/>
      <c r="L41" s="148"/>
      <c r="M41" s="148"/>
      <c r="N41" s="148"/>
      <c r="O41" s="148"/>
      <c r="P41" s="148"/>
      <c r="Q41" s="148"/>
      <c r="R41" s="148"/>
      <c r="S41" s="148"/>
      <c r="T41" s="148"/>
      <c r="U41" s="148"/>
      <c r="V41" s="148"/>
      <c r="W41" s="148"/>
      <c r="X41" s="148"/>
      <c r="Y41" s="148"/>
      <c r="Z41" s="148"/>
      <c r="AA41" s="148"/>
      <c r="AB41" s="148"/>
      <c r="AC41" s="148"/>
      <c r="AD41" s="148"/>
      <c r="AE41" s="148"/>
      <c r="AF41" s="125"/>
      <c r="AG41" s="125"/>
      <c r="AH41" s="125"/>
      <c r="AI41" s="125"/>
      <c r="AJ41" s="125"/>
      <c r="AK41" s="125"/>
      <c r="AL41" s="125"/>
      <c r="AM41" s="125"/>
      <c r="AN41" s="125"/>
      <c r="AO41" s="125"/>
      <c r="AP41" s="125"/>
      <c r="AQ41" s="126">
        <f t="shared" si="0"/>
        <v>0</v>
      </c>
      <c r="AR41" s="125"/>
      <c r="AS41" s="125"/>
      <c r="AT41" s="125"/>
      <c r="AU41" s="125"/>
      <c r="AV41" s="125"/>
      <c r="AW41" s="125"/>
      <c r="AX41" s="125"/>
      <c r="AY41" s="125"/>
      <c r="AZ41" s="125"/>
      <c r="BA41" s="125"/>
      <c r="BB41" s="125"/>
      <c r="BC41" s="126">
        <f t="shared" si="1"/>
        <v>0</v>
      </c>
      <c r="BD41" s="125"/>
      <c r="BE41" s="125"/>
      <c r="BF41" s="125"/>
      <c r="BG41" s="125"/>
      <c r="BH41" s="125"/>
      <c r="BI41" s="125"/>
      <c r="BJ41" s="125"/>
      <c r="BK41" s="125"/>
      <c r="BL41" s="125"/>
      <c r="BM41" s="125"/>
      <c r="BN41" s="125"/>
      <c r="BO41" s="126">
        <f t="shared" si="2"/>
        <v>0</v>
      </c>
      <c r="BP41" s="125"/>
      <c r="BQ41" s="125"/>
      <c r="BR41" s="125"/>
      <c r="BS41" s="125"/>
      <c r="BT41" s="125"/>
      <c r="BU41" s="125"/>
      <c r="BV41" s="125"/>
      <c r="BW41" s="125"/>
      <c r="BX41" s="125"/>
      <c r="BY41" s="125"/>
      <c r="BZ41" s="125"/>
      <c r="CA41" s="126">
        <f t="shared" si="3"/>
        <v>0</v>
      </c>
      <c r="CB41" s="148"/>
      <c r="CC41" s="148"/>
      <c r="CD41" s="148"/>
      <c r="CE41" s="148"/>
      <c r="CF41" s="148"/>
      <c r="CG41" s="148"/>
      <c r="CH41" s="148"/>
      <c r="CI41" s="148"/>
      <c r="CJ41" s="148"/>
      <c r="CK41" s="148"/>
      <c r="CL41" s="148"/>
      <c r="CM41" s="148"/>
      <c r="CN41" s="148"/>
      <c r="CO41" s="148"/>
      <c r="CP41" s="148"/>
      <c r="CQ41" s="148"/>
      <c r="CR41" s="148"/>
      <c r="CS41" s="148"/>
      <c r="CT41" s="148"/>
      <c r="CU41" s="148"/>
      <c r="CV41" s="148"/>
      <c r="CW41" s="148"/>
      <c r="CX41" s="148"/>
      <c r="CY41" s="148"/>
      <c r="CZ41" s="148"/>
      <c r="DA41" s="148"/>
      <c r="DB41" s="148"/>
      <c r="DC41" s="148"/>
      <c r="DD41" s="125"/>
      <c r="DE41" s="125"/>
      <c r="DF41" s="125"/>
      <c r="DG41" s="125"/>
      <c r="DH41" s="125"/>
      <c r="DI41" s="125"/>
      <c r="DJ41" s="125"/>
      <c r="DK41" s="125"/>
      <c r="DL41" s="125"/>
      <c r="DM41" s="125"/>
      <c r="DN41" s="125"/>
      <c r="DO41" s="126">
        <f t="shared" si="4"/>
        <v>0</v>
      </c>
      <c r="DP41" s="125"/>
      <c r="DQ41" s="125"/>
      <c r="DR41" s="125"/>
      <c r="DS41" s="125"/>
      <c r="DT41" s="125"/>
      <c r="DU41" s="125"/>
      <c r="DV41" s="125"/>
      <c r="DW41" s="125"/>
      <c r="DX41" s="125"/>
      <c r="DY41" s="125"/>
      <c r="DZ41" s="125"/>
      <c r="EA41" s="126">
        <f t="shared" si="5"/>
        <v>0</v>
      </c>
      <c r="EB41" s="125"/>
      <c r="EC41" s="125"/>
      <c r="ED41" s="125"/>
      <c r="EE41" s="125"/>
      <c r="EF41" s="125"/>
      <c r="EG41" s="125"/>
      <c r="EH41" s="125"/>
      <c r="EI41" s="125"/>
      <c r="EJ41" s="125"/>
      <c r="EK41" s="125"/>
      <c r="EL41" s="125"/>
      <c r="EM41" s="126">
        <f t="shared" si="6"/>
        <v>0</v>
      </c>
      <c r="EN41" s="125"/>
      <c r="EO41" s="125"/>
      <c r="EP41" s="125"/>
      <c r="EQ41" s="125"/>
      <c r="ER41" s="125"/>
      <c r="ES41" s="125"/>
      <c r="ET41" s="125"/>
      <c r="EU41" s="125"/>
      <c r="EV41" s="125"/>
      <c r="EW41" s="125"/>
      <c r="EX41" s="125"/>
      <c r="EY41" s="126">
        <f t="shared" si="7"/>
        <v>0</v>
      </c>
      <c r="EZ41" s="126">
        <f t="shared" si="8"/>
        <v>0</v>
      </c>
    </row>
    <row r="42" spans="2:156" ht="27" customHeight="1">
      <c r="B42" s="441" t="s">
        <v>1154</v>
      </c>
      <c r="C42" s="104" t="s">
        <v>853</v>
      </c>
      <c r="D42" s="148"/>
      <c r="E42" s="148"/>
      <c r="F42" s="148"/>
      <c r="G42" s="148"/>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25"/>
      <c r="AG42" s="125"/>
      <c r="AH42" s="125"/>
      <c r="AI42" s="125"/>
      <c r="AJ42" s="125"/>
      <c r="AK42" s="125"/>
      <c r="AL42" s="125"/>
      <c r="AM42" s="125"/>
      <c r="AN42" s="125"/>
      <c r="AO42" s="125"/>
      <c r="AP42" s="125"/>
      <c r="AQ42" s="126">
        <f t="shared" si="0"/>
        <v>0</v>
      </c>
      <c r="AR42" s="125"/>
      <c r="AS42" s="125"/>
      <c r="AT42" s="125"/>
      <c r="AU42" s="125"/>
      <c r="AV42" s="125"/>
      <c r="AW42" s="125"/>
      <c r="AX42" s="125"/>
      <c r="AY42" s="125"/>
      <c r="AZ42" s="125"/>
      <c r="BA42" s="125"/>
      <c r="BB42" s="125"/>
      <c r="BC42" s="126">
        <f t="shared" si="1"/>
        <v>0</v>
      </c>
      <c r="BD42" s="125"/>
      <c r="BE42" s="125"/>
      <c r="BF42" s="125"/>
      <c r="BG42" s="125"/>
      <c r="BH42" s="125"/>
      <c r="BI42" s="125"/>
      <c r="BJ42" s="125"/>
      <c r="BK42" s="125"/>
      <c r="BL42" s="125"/>
      <c r="BM42" s="125"/>
      <c r="BN42" s="125"/>
      <c r="BO42" s="126">
        <f t="shared" si="2"/>
        <v>0</v>
      </c>
      <c r="BP42" s="125"/>
      <c r="BQ42" s="125"/>
      <c r="BR42" s="125"/>
      <c r="BS42" s="125"/>
      <c r="BT42" s="125"/>
      <c r="BU42" s="125"/>
      <c r="BV42" s="125"/>
      <c r="BW42" s="125"/>
      <c r="BX42" s="125"/>
      <c r="BY42" s="125"/>
      <c r="BZ42" s="125"/>
      <c r="CA42" s="126">
        <f t="shared" si="3"/>
        <v>0</v>
      </c>
      <c r="CB42" s="148"/>
      <c r="CC42" s="148"/>
      <c r="CD42" s="148"/>
      <c r="CE42" s="148"/>
      <c r="CF42" s="148"/>
      <c r="CG42" s="148"/>
      <c r="CH42" s="148"/>
      <c r="CI42" s="148"/>
      <c r="CJ42" s="148"/>
      <c r="CK42" s="148"/>
      <c r="CL42" s="148"/>
      <c r="CM42" s="148"/>
      <c r="CN42" s="148"/>
      <c r="CO42" s="148"/>
      <c r="CP42" s="148"/>
      <c r="CQ42" s="148"/>
      <c r="CR42" s="148"/>
      <c r="CS42" s="148"/>
      <c r="CT42" s="148"/>
      <c r="CU42" s="148"/>
      <c r="CV42" s="148"/>
      <c r="CW42" s="148"/>
      <c r="CX42" s="148"/>
      <c r="CY42" s="148"/>
      <c r="CZ42" s="148"/>
      <c r="DA42" s="148"/>
      <c r="DB42" s="148"/>
      <c r="DC42" s="148"/>
      <c r="DD42" s="125"/>
      <c r="DE42" s="125"/>
      <c r="DF42" s="125"/>
      <c r="DG42" s="125"/>
      <c r="DH42" s="125"/>
      <c r="DI42" s="125"/>
      <c r="DJ42" s="125"/>
      <c r="DK42" s="125"/>
      <c r="DL42" s="125"/>
      <c r="DM42" s="125"/>
      <c r="DN42" s="125"/>
      <c r="DO42" s="126">
        <f t="shared" si="4"/>
        <v>0</v>
      </c>
      <c r="DP42" s="125"/>
      <c r="DQ42" s="125"/>
      <c r="DR42" s="125"/>
      <c r="DS42" s="125"/>
      <c r="DT42" s="125"/>
      <c r="DU42" s="125"/>
      <c r="DV42" s="125"/>
      <c r="DW42" s="125"/>
      <c r="DX42" s="125"/>
      <c r="DY42" s="125"/>
      <c r="DZ42" s="125"/>
      <c r="EA42" s="126">
        <f t="shared" si="5"/>
        <v>0</v>
      </c>
      <c r="EB42" s="125"/>
      <c r="EC42" s="125"/>
      <c r="ED42" s="125"/>
      <c r="EE42" s="125"/>
      <c r="EF42" s="125"/>
      <c r="EG42" s="125"/>
      <c r="EH42" s="125"/>
      <c r="EI42" s="125"/>
      <c r="EJ42" s="125"/>
      <c r="EK42" s="125"/>
      <c r="EL42" s="125"/>
      <c r="EM42" s="126">
        <f t="shared" si="6"/>
        <v>0</v>
      </c>
      <c r="EN42" s="125"/>
      <c r="EO42" s="125"/>
      <c r="EP42" s="125"/>
      <c r="EQ42" s="125"/>
      <c r="ER42" s="125"/>
      <c r="ES42" s="125"/>
      <c r="ET42" s="125"/>
      <c r="EU42" s="125"/>
      <c r="EV42" s="125"/>
      <c r="EW42" s="125"/>
      <c r="EX42" s="125"/>
      <c r="EY42" s="126">
        <f t="shared" si="7"/>
        <v>0</v>
      </c>
      <c r="EZ42" s="126">
        <f t="shared" si="8"/>
        <v>0</v>
      </c>
    </row>
    <row r="43" spans="2:156" ht="27" customHeight="1">
      <c r="B43" s="440" t="s">
        <v>1030</v>
      </c>
      <c r="C43" s="104" t="s">
        <v>855</v>
      </c>
      <c r="D43" s="148"/>
      <c r="E43" s="148"/>
      <c r="F43" s="148"/>
      <c r="G43" s="148"/>
      <c r="H43" s="148"/>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6">
        <f t="shared" ref="AF43:AP43" si="25">AF31+AF32+AF33+AF34+AF38+AF42</f>
        <v>0</v>
      </c>
      <c r="AG43" s="146">
        <f t="shared" si="25"/>
        <v>0</v>
      </c>
      <c r="AH43" s="146">
        <f t="shared" si="25"/>
        <v>0</v>
      </c>
      <c r="AI43" s="146">
        <f t="shared" si="25"/>
        <v>0</v>
      </c>
      <c r="AJ43" s="146">
        <f t="shared" si="25"/>
        <v>0</v>
      </c>
      <c r="AK43" s="146">
        <f t="shared" si="25"/>
        <v>0</v>
      </c>
      <c r="AL43" s="146">
        <f t="shared" si="25"/>
        <v>0</v>
      </c>
      <c r="AM43" s="146">
        <f t="shared" si="25"/>
        <v>0</v>
      </c>
      <c r="AN43" s="146">
        <f t="shared" si="25"/>
        <v>0</v>
      </c>
      <c r="AO43" s="146">
        <f t="shared" si="25"/>
        <v>0</v>
      </c>
      <c r="AP43" s="146">
        <f t="shared" si="25"/>
        <v>0</v>
      </c>
      <c r="AQ43" s="146">
        <f t="shared" si="0"/>
        <v>0</v>
      </c>
      <c r="AR43" s="146">
        <f t="shared" ref="AR43:BB43" si="26">AR31+AR32+AR33+AR34+AR38+AR42</f>
        <v>0</v>
      </c>
      <c r="AS43" s="146">
        <f t="shared" si="26"/>
        <v>0</v>
      </c>
      <c r="AT43" s="146">
        <f t="shared" si="26"/>
        <v>0</v>
      </c>
      <c r="AU43" s="146">
        <f t="shared" si="26"/>
        <v>0</v>
      </c>
      <c r="AV43" s="146">
        <f t="shared" si="26"/>
        <v>0</v>
      </c>
      <c r="AW43" s="146">
        <f t="shared" si="26"/>
        <v>0</v>
      </c>
      <c r="AX43" s="146">
        <f t="shared" si="26"/>
        <v>0</v>
      </c>
      <c r="AY43" s="146">
        <f t="shared" si="26"/>
        <v>0</v>
      </c>
      <c r="AZ43" s="146">
        <f t="shared" si="26"/>
        <v>0</v>
      </c>
      <c r="BA43" s="146">
        <f t="shared" si="26"/>
        <v>0</v>
      </c>
      <c r="BB43" s="146">
        <f t="shared" si="26"/>
        <v>0</v>
      </c>
      <c r="BC43" s="146">
        <f t="shared" si="1"/>
        <v>0</v>
      </c>
      <c r="BD43" s="146">
        <f t="shared" ref="BD43:BN43" si="27">BD31+BD32+BD33+BD34+BD38+BD42</f>
        <v>0</v>
      </c>
      <c r="BE43" s="146">
        <f t="shared" si="27"/>
        <v>0</v>
      </c>
      <c r="BF43" s="146">
        <f t="shared" si="27"/>
        <v>0</v>
      </c>
      <c r="BG43" s="146">
        <f t="shared" si="27"/>
        <v>0</v>
      </c>
      <c r="BH43" s="146">
        <f t="shared" si="27"/>
        <v>0</v>
      </c>
      <c r="BI43" s="146">
        <f t="shared" si="27"/>
        <v>0</v>
      </c>
      <c r="BJ43" s="146">
        <f t="shared" si="27"/>
        <v>0</v>
      </c>
      <c r="BK43" s="146">
        <f t="shared" si="27"/>
        <v>0</v>
      </c>
      <c r="BL43" s="146">
        <f t="shared" si="27"/>
        <v>0</v>
      </c>
      <c r="BM43" s="146">
        <f t="shared" si="27"/>
        <v>0</v>
      </c>
      <c r="BN43" s="146">
        <f t="shared" si="27"/>
        <v>0</v>
      </c>
      <c r="BO43" s="146">
        <f t="shared" si="2"/>
        <v>0</v>
      </c>
      <c r="BP43" s="146">
        <f t="shared" ref="BP43:BZ43" si="28">BP31+BP32+BP33+BP34+BP38+BP42</f>
        <v>0</v>
      </c>
      <c r="BQ43" s="146">
        <f t="shared" si="28"/>
        <v>0</v>
      </c>
      <c r="BR43" s="146">
        <f t="shared" si="28"/>
        <v>0</v>
      </c>
      <c r="BS43" s="146">
        <f t="shared" si="28"/>
        <v>0</v>
      </c>
      <c r="BT43" s="146">
        <f t="shared" si="28"/>
        <v>0</v>
      </c>
      <c r="BU43" s="146">
        <f t="shared" si="28"/>
        <v>0</v>
      </c>
      <c r="BV43" s="146">
        <f t="shared" si="28"/>
        <v>0</v>
      </c>
      <c r="BW43" s="146">
        <f t="shared" si="28"/>
        <v>0</v>
      </c>
      <c r="BX43" s="146">
        <f t="shared" si="28"/>
        <v>0</v>
      </c>
      <c r="BY43" s="146">
        <f t="shared" si="28"/>
        <v>0</v>
      </c>
      <c r="BZ43" s="146">
        <f t="shared" si="28"/>
        <v>0</v>
      </c>
      <c r="CA43" s="146">
        <f t="shared" si="3"/>
        <v>0</v>
      </c>
      <c r="CB43" s="148"/>
      <c r="CC43" s="148"/>
      <c r="CD43" s="148"/>
      <c r="CE43" s="148"/>
      <c r="CF43" s="148"/>
      <c r="CG43" s="148"/>
      <c r="CH43" s="148"/>
      <c r="CI43" s="148"/>
      <c r="CJ43" s="148"/>
      <c r="CK43" s="148"/>
      <c r="CL43" s="148"/>
      <c r="CM43" s="148"/>
      <c r="CN43" s="148"/>
      <c r="CO43" s="148"/>
      <c r="CP43" s="148"/>
      <c r="CQ43" s="148"/>
      <c r="CR43" s="148"/>
      <c r="CS43" s="148"/>
      <c r="CT43" s="148"/>
      <c r="CU43" s="148"/>
      <c r="CV43" s="148"/>
      <c r="CW43" s="148"/>
      <c r="CX43" s="148"/>
      <c r="CY43" s="148"/>
      <c r="CZ43" s="148"/>
      <c r="DA43" s="148"/>
      <c r="DB43" s="148"/>
      <c r="DC43" s="148"/>
      <c r="DD43" s="146">
        <f t="shared" ref="DD43:DN43" si="29">DD31+DD32+DD33+DD34+DD38+DD42</f>
        <v>0</v>
      </c>
      <c r="DE43" s="146">
        <f t="shared" si="29"/>
        <v>0</v>
      </c>
      <c r="DF43" s="146">
        <f t="shared" si="29"/>
        <v>0</v>
      </c>
      <c r="DG43" s="146">
        <f t="shared" si="29"/>
        <v>0</v>
      </c>
      <c r="DH43" s="146">
        <f t="shared" si="29"/>
        <v>0</v>
      </c>
      <c r="DI43" s="146">
        <f t="shared" si="29"/>
        <v>0</v>
      </c>
      <c r="DJ43" s="146">
        <f t="shared" si="29"/>
        <v>0</v>
      </c>
      <c r="DK43" s="146">
        <f t="shared" si="29"/>
        <v>0</v>
      </c>
      <c r="DL43" s="146">
        <f t="shared" si="29"/>
        <v>0</v>
      </c>
      <c r="DM43" s="146">
        <f t="shared" si="29"/>
        <v>0</v>
      </c>
      <c r="DN43" s="146">
        <f t="shared" si="29"/>
        <v>0</v>
      </c>
      <c r="DO43" s="146">
        <f t="shared" si="4"/>
        <v>0</v>
      </c>
      <c r="DP43" s="146">
        <f t="shared" ref="DP43:DZ43" si="30">DP31+DP32+DP33+DP34+DP38+DP42</f>
        <v>0</v>
      </c>
      <c r="DQ43" s="146">
        <f t="shared" si="30"/>
        <v>0</v>
      </c>
      <c r="DR43" s="146">
        <f t="shared" si="30"/>
        <v>0</v>
      </c>
      <c r="DS43" s="146">
        <f t="shared" si="30"/>
        <v>0</v>
      </c>
      <c r="DT43" s="146">
        <f t="shared" si="30"/>
        <v>0</v>
      </c>
      <c r="DU43" s="146">
        <f t="shared" si="30"/>
        <v>0</v>
      </c>
      <c r="DV43" s="146">
        <f t="shared" si="30"/>
        <v>0</v>
      </c>
      <c r="DW43" s="146">
        <f t="shared" si="30"/>
        <v>0</v>
      </c>
      <c r="DX43" s="146">
        <f t="shared" si="30"/>
        <v>0</v>
      </c>
      <c r="DY43" s="146">
        <f t="shared" si="30"/>
        <v>0</v>
      </c>
      <c r="DZ43" s="146">
        <f t="shared" si="30"/>
        <v>0</v>
      </c>
      <c r="EA43" s="146">
        <f t="shared" si="5"/>
        <v>0</v>
      </c>
      <c r="EB43" s="146">
        <f t="shared" ref="EB43:EL43" si="31">EB31+EB32+EB33+EB34+EB38+EB42</f>
        <v>0</v>
      </c>
      <c r="EC43" s="146">
        <f t="shared" si="31"/>
        <v>0</v>
      </c>
      <c r="ED43" s="146">
        <f t="shared" si="31"/>
        <v>0</v>
      </c>
      <c r="EE43" s="146">
        <f t="shared" si="31"/>
        <v>0</v>
      </c>
      <c r="EF43" s="146">
        <f t="shared" si="31"/>
        <v>0</v>
      </c>
      <c r="EG43" s="146">
        <f t="shared" si="31"/>
        <v>0</v>
      </c>
      <c r="EH43" s="146">
        <f t="shared" si="31"/>
        <v>0</v>
      </c>
      <c r="EI43" s="146">
        <f t="shared" si="31"/>
        <v>0</v>
      </c>
      <c r="EJ43" s="146">
        <f t="shared" si="31"/>
        <v>0</v>
      </c>
      <c r="EK43" s="146">
        <f t="shared" si="31"/>
        <v>0</v>
      </c>
      <c r="EL43" s="146">
        <f t="shared" si="31"/>
        <v>0</v>
      </c>
      <c r="EM43" s="146">
        <f t="shared" si="6"/>
        <v>0</v>
      </c>
      <c r="EN43" s="146">
        <f t="shared" ref="EN43:EX43" si="32">EN31+EN32+EN33+EN34+EN38+EN42</f>
        <v>0</v>
      </c>
      <c r="EO43" s="146">
        <f t="shared" si="32"/>
        <v>0</v>
      </c>
      <c r="EP43" s="146">
        <f t="shared" si="32"/>
        <v>0</v>
      </c>
      <c r="EQ43" s="146">
        <f t="shared" si="32"/>
        <v>0</v>
      </c>
      <c r="ER43" s="146">
        <f t="shared" si="32"/>
        <v>0</v>
      </c>
      <c r="ES43" s="146">
        <f t="shared" si="32"/>
        <v>0</v>
      </c>
      <c r="ET43" s="146">
        <f t="shared" si="32"/>
        <v>0</v>
      </c>
      <c r="EU43" s="146">
        <f t="shared" si="32"/>
        <v>0</v>
      </c>
      <c r="EV43" s="146">
        <f t="shared" si="32"/>
        <v>0</v>
      </c>
      <c r="EW43" s="146">
        <f t="shared" si="32"/>
        <v>0</v>
      </c>
      <c r="EX43" s="146">
        <f t="shared" si="32"/>
        <v>0</v>
      </c>
      <c r="EY43" s="146">
        <f t="shared" si="7"/>
        <v>0</v>
      </c>
      <c r="EZ43" s="146">
        <f t="shared" si="8"/>
        <v>0</v>
      </c>
    </row>
    <row r="44" spans="2:156" ht="27" customHeight="1">
      <c r="B44" s="441" t="s">
        <v>1155</v>
      </c>
      <c r="C44" s="104" t="s">
        <v>1031</v>
      </c>
      <c r="D44" s="148"/>
      <c r="E44" s="148"/>
      <c r="F44" s="148"/>
      <c r="G44" s="148"/>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25"/>
      <c r="AG44" s="125"/>
      <c r="AH44" s="125"/>
      <c r="AI44" s="125"/>
      <c r="AJ44" s="125"/>
      <c r="AK44" s="125"/>
      <c r="AL44" s="125"/>
      <c r="AM44" s="125"/>
      <c r="AN44" s="125"/>
      <c r="AO44" s="125"/>
      <c r="AP44" s="125"/>
      <c r="AQ44" s="126">
        <f t="shared" si="0"/>
        <v>0</v>
      </c>
      <c r="AR44" s="125"/>
      <c r="AS44" s="125"/>
      <c r="AT44" s="125"/>
      <c r="AU44" s="125"/>
      <c r="AV44" s="125"/>
      <c r="AW44" s="125"/>
      <c r="AX44" s="125"/>
      <c r="AY44" s="125"/>
      <c r="AZ44" s="125"/>
      <c r="BA44" s="125"/>
      <c r="BB44" s="125"/>
      <c r="BC44" s="126">
        <f t="shared" si="1"/>
        <v>0</v>
      </c>
      <c r="BD44" s="125"/>
      <c r="BE44" s="125"/>
      <c r="BF44" s="125"/>
      <c r="BG44" s="125"/>
      <c r="BH44" s="125"/>
      <c r="BI44" s="125"/>
      <c r="BJ44" s="125"/>
      <c r="BK44" s="125"/>
      <c r="BL44" s="125"/>
      <c r="BM44" s="125"/>
      <c r="BN44" s="125"/>
      <c r="BO44" s="126">
        <f t="shared" si="2"/>
        <v>0</v>
      </c>
      <c r="BP44" s="125"/>
      <c r="BQ44" s="125"/>
      <c r="BR44" s="125"/>
      <c r="BS44" s="125"/>
      <c r="BT44" s="125"/>
      <c r="BU44" s="125"/>
      <c r="BV44" s="125"/>
      <c r="BW44" s="125"/>
      <c r="BX44" s="125"/>
      <c r="BY44" s="125"/>
      <c r="BZ44" s="125"/>
      <c r="CA44" s="126">
        <f t="shared" si="3"/>
        <v>0</v>
      </c>
      <c r="CB44" s="148"/>
      <c r="CC44" s="148"/>
      <c r="CD44" s="148"/>
      <c r="CE44" s="148"/>
      <c r="CF44" s="148"/>
      <c r="CG44" s="148"/>
      <c r="CH44" s="148"/>
      <c r="CI44" s="148"/>
      <c r="CJ44" s="148"/>
      <c r="CK44" s="148"/>
      <c r="CL44" s="148"/>
      <c r="CM44" s="148"/>
      <c r="CN44" s="148"/>
      <c r="CO44" s="148"/>
      <c r="CP44" s="148"/>
      <c r="CQ44" s="148"/>
      <c r="CR44" s="148"/>
      <c r="CS44" s="148"/>
      <c r="CT44" s="148"/>
      <c r="CU44" s="148"/>
      <c r="CV44" s="148"/>
      <c r="CW44" s="148"/>
      <c r="CX44" s="148"/>
      <c r="CY44" s="148"/>
      <c r="CZ44" s="148"/>
      <c r="DA44" s="148"/>
      <c r="DB44" s="148"/>
      <c r="DC44" s="148"/>
      <c r="DD44" s="125"/>
      <c r="DE44" s="125"/>
      <c r="DF44" s="125"/>
      <c r="DG44" s="125"/>
      <c r="DH44" s="125"/>
      <c r="DI44" s="125"/>
      <c r="DJ44" s="125"/>
      <c r="DK44" s="125"/>
      <c r="DL44" s="125"/>
      <c r="DM44" s="125"/>
      <c r="DN44" s="125"/>
      <c r="DO44" s="126">
        <f t="shared" si="4"/>
        <v>0</v>
      </c>
      <c r="DP44" s="125"/>
      <c r="DQ44" s="125"/>
      <c r="DR44" s="125"/>
      <c r="DS44" s="125"/>
      <c r="DT44" s="125"/>
      <c r="DU44" s="125"/>
      <c r="DV44" s="125"/>
      <c r="DW44" s="125"/>
      <c r="DX44" s="125"/>
      <c r="DY44" s="125"/>
      <c r="DZ44" s="125"/>
      <c r="EA44" s="126">
        <f t="shared" si="5"/>
        <v>0</v>
      </c>
      <c r="EB44" s="125"/>
      <c r="EC44" s="125"/>
      <c r="ED44" s="125"/>
      <c r="EE44" s="125"/>
      <c r="EF44" s="125"/>
      <c r="EG44" s="125"/>
      <c r="EH44" s="125"/>
      <c r="EI44" s="125"/>
      <c r="EJ44" s="125"/>
      <c r="EK44" s="125"/>
      <c r="EL44" s="125"/>
      <c r="EM44" s="126">
        <f t="shared" si="6"/>
        <v>0</v>
      </c>
      <c r="EN44" s="125"/>
      <c r="EO44" s="125"/>
      <c r="EP44" s="125"/>
      <c r="EQ44" s="125"/>
      <c r="ER44" s="125"/>
      <c r="ES44" s="125"/>
      <c r="ET44" s="125"/>
      <c r="EU44" s="125"/>
      <c r="EV44" s="125"/>
      <c r="EW44" s="125"/>
      <c r="EX44" s="125"/>
      <c r="EY44" s="126">
        <f t="shared" si="7"/>
        <v>0</v>
      </c>
      <c r="EZ44" s="126">
        <f t="shared" si="8"/>
        <v>0</v>
      </c>
    </row>
    <row r="45" spans="2:156" ht="27" customHeight="1">
      <c r="B45" s="441" t="s">
        <v>1156</v>
      </c>
      <c r="C45" s="104" t="s">
        <v>1032</v>
      </c>
      <c r="D45" s="148"/>
      <c r="E45" s="148"/>
      <c r="F45" s="148"/>
      <c r="G45" s="148"/>
      <c r="H45" s="148"/>
      <c r="I45" s="148"/>
      <c r="J45" s="148"/>
      <c r="K45" s="148"/>
      <c r="L45" s="148"/>
      <c r="M45" s="148"/>
      <c r="N45" s="148"/>
      <c r="O45" s="148"/>
      <c r="P45" s="148"/>
      <c r="Q45" s="148"/>
      <c r="R45" s="148"/>
      <c r="S45" s="148"/>
      <c r="T45" s="148"/>
      <c r="U45" s="148"/>
      <c r="V45" s="148"/>
      <c r="W45" s="148"/>
      <c r="X45" s="148"/>
      <c r="Y45" s="148"/>
      <c r="Z45" s="148"/>
      <c r="AA45" s="148"/>
      <c r="AB45" s="148"/>
      <c r="AC45" s="148"/>
      <c r="AD45" s="148"/>
      <c r="AE45" s="148"/>
      <c r="AF45" s="125"/>
      <c r="AG45" s="125"/>
      <c r="AH45" s="125"/>
      <c r="AI45" s="125"/>
      <c r="AJ45" s="125"/>
      <c r="AK45" s="125"/>
      <c r="AL45" s="125"/>
      <c r="AM45" s="125"/>
      <c r="AN45" s="125"/>
      <c r="AO45" s="125"/>
      <c r="AP45" s="125"/>
      <c r="AQ45" s="126">
        <f t="shared" si="0"/>
        <v>0</v>
      </c>
      <c r="AR45" s="125"/>
      <c r="AS45" s="125"/>
      <c r="AT45" s="125"/>
      <c r="AU45" s="125"/>
      <c r="AV45" s="125"/>
      <c r="AW45" s="125"/>
      <c r="AX45" s="125"/>
      <c r="AY45" s="125"/>
      <c r="AZ45" s="125"/>
      <c r="BA45" s="125"/>
      <c r="BB45" s="125"/>
      <c r="BC45" s="126">
        <f t="shared" si="1"/>
        <v>0</v>
      </c>
      <c r="BD45" s="125"/>
      <c r="BE45" s="125"/>
      <c r="BF45" s="125"/>
      <c r="BG45" s="125"/>
      <c r="BH45" s="125"/>
      <c r="BI45" s="125"/>
      <c r="BJ45" s="125"/>
      <c r="BK45" s="125"/>
      <c r="BL45" s="125"/>
      <c r="BM45" s="125"/>
      <c r="BN45" s="125"/>
      <c r="BO45" s="126">
        <f t="shared" si="2"/>
        <v>0</v>
      </c>
      <c r="BP45" s="125"/>
      <c r="BQ45" s="125"/>
      <c r="BR45" s="125"/>
      <c r="BS45" s="125"/>
      <c r="BT45" s="125"/>
      <c r="BU45" s="125"/>
      <c r="BV45" s="125"/>
      <c r="BW45" s="125"/>
      <c r="BX45" s="125"/>
      <c r="BY45" s="125"/>
      <c r="BZ45" s="125"/>
      <c r="CA45" s="126">
        <f t="shared" si="3"/>
        <v>0</v>
      </c>
      <c r="CB45" s="148"/>
      <c r="CC45" s="148"/>
      <c r="CD45" s="148"/>
      <c r="CE45" s="148"/>
      <c r="CF45" s="148"/>
      <c r="CG45" s="148"/>
      <c r="CH45" s="148"/>
      <c r="CI45" s="148"/>
      <c r="CJ45" s="148"/>
      <c r="CK45" s="148"/>
      <c r="CL45" s="148"/>
      <c r="CM45" s="148"/>
      <c r="CN45" s="148"/>
      <c r="CO45" s="148"/>
      <c r="CP45" s="148"/>
      <c r="CQ45" s="148"/>
      <c r="CR45" s="148"/>
      <c r="CS45" s="148"/>
      <c r="CT45" s="148"/>
      <c r="CU45" s="148"/>
      <c r="CV45" s="148"/>
      <c r="CW45" s="148"/>
      <c r="CX45" s="148"/>
      <c r="CY45" s="148"/>
      <c r="CZ45" s="148"/>
      <c r="DA45" s="148"/>
      <c r="DB45" s="148"/>
      <c r="DC45" s="148"/>
      <c r="DD45" s="125"/>
      <c r="DE45" s="125"/>
      <c r="DF45" s="125"/>
      <c r="DG45" s="125"/>
      <c r="DH45" s="125"/>
      <c r="DI45" s="125"/>
      <c r="DJ45" s="125"/>
      <c r="DK45" s="125"/>
      <c r="DL45" s="125"/>
      <c r="DM45" s="125"/>
      <c r="DN45" s="125"/>
      <c r="DO45" s="126">
        <f t="shared" si="4"/>
        <v>0</v>
      </c>
      <c r="DP45" s="125"/>
      <c r="DQ45" s="125"/>
      <c r="DR45" s="125"/>
      <c r="DS45" s="125"/>
      <c r="DT45" s="125"/>
      <c r="DU45" s="125"/>
      <c r="DV45" s="125"/>
      <c r="DW45" s="125"/>
      <c r="DX45" s="125"/>
      <c r="DY45" s="125"/>
      <c r="DZ45" s="125"/>
      <c r="EA45" s="126">
        <f t="shared" si="5"/>
        <v>0</v>
      </c>
      <c r="EB45" s="125"/>
      <c r="EC45" s="125"/>
      <c r="ED45" s="125"/>
      <c r="EE45" s="125"/>
      <c r="EF45" s="125"/>
      <c r="EG45" s="125"/>
      <c r="EH45" s="125"/>
      <c r="EI45" s="125"/>
      <c r="EJ45" s="125"/>
      <c r="EK45" s="125"/>
      <c r="EL45" s="125"/>
      <c r="EM45" s="126">
        <f t="shared" si="6"/>
        <v>0</v>
      </c>
      <c r="EN45" s="125"/>
      <c r="EO45" s="125"/>
      <c r="EP45" s="125"/>
      <c r="EQ45" s="125"/>
      <c r="ER45" s="125"/>
      <c r="ES45" s="125"/>
      <c r="ET45" s="125"/>
      <c r="EU45" s="125"/>
      <c r="EV45" s="125"/>
      <c r="EW45" s="125"/>
      <c r="EX45" s="125"/>
      <c r="EY45" s="126">
        <f t="shared" si="7"/>
        <v>0</v>
      </c>
      <c r="EZ45" s="126">
        <f t="shared" si="8"/>
        <v>0</v>
      </c>
    </row>
    <row r="46" spans="2:156" ht="27" customHeight="1">
      <c r="B46" s="441" t="s">
        <v>1157</v>
      </c>
      <c r="C46" s="104" t="s">
        <v>1034</v>
      </c>
      <c r="D46" s="148"/>
      <c r="E46" s="148"/>
      <c r="F46" s="148"/>
      <c r="G46" s="148"/>
      <c r="H46" s="148"/>
      <c r="I46" s="148"/>
      <c r="J46" s="148"/>
      <c r="K46" s="148"/>
      <c r="L46" s="148"/>
      <c r="M46" s="148"/>
      <c r="N46" s="148"/>
      <c r="O46" s="148"/>
      <c r="P46" s="148"/>
      <c r="Q46" s="148"/>
      <c r="R46" s="148"/>
      <c r="S46" s="148"/>
      <c r="T46" s="148"/>
      <c r="U46" s="148"/>
      <c r="V46" s="148"/>
      <c r="W46" s="148"/>
      <c r="X46" s="148"/>
      <c r="Y46" s="148"/>
      <c r="Z46" s="148"/>
      <c r="AA46" s="148"/>
      <c r="AB46" s="148"/>
      <c r="AC46" s="148"/>
      <c r="AD46" s="148"/>
      <c r="AE46" s="148"/>
      <c r="AF46" s="125"/>
      <c r="AG46" s="125"/>
      <c r="AH46" s="125"/>
      <c r="AI46" s="125"/>
      <c r="AJ46" s="125"/>
      <c r="AK46" s="125"/>
      <c r="AL46" s="125"/>
      <c r="AM46" s="125"/>
      <c r="AN46" s="125"/>
      <c r="AO46" s="125"/>
      <c r="AP46" s="125"/>
      <c r="AQ46" s="126">
        <f t="shared" si="0"/>
        <v>0</v>
      </c>
      <c r="AR46" s="125"/>
      <c r="AS46" s="125"/>
      <c r="AT46" s="125"/>
      <c r="AU46" s="125"/>
      <c r="AV46" s="125"/>
      <c r="AW46" s="125"/>
      <c r="AX46" s="125"/>
      <c r="AY46" s="125"/>
      <c r="AZ46" s="125"/>
      <c r="BA46" s="125"/>
      <c r="BB46" s="125"/>
      <c r="BC46" s="126">
        <f t="shared" si="1"/>
        <v>0</v>
      </c>
      <c r="BD46" s="125"/>
      <c r="BE46" s="125"/>
      <c r="BF46" s="125"/>
      <c r="BG46" s="125"/>
      <c r="BH46" s="125"/>
      <c r="BI46" s="125"/>
      <c r="BJ46" s="125"/>
      <c r="BK46" s="125"/>
      <c r="BL46" s="125"/>
      <c r="BM46" s="125"/>
      <c r="BN46" s="125"/>
      <c r="BO46" s="126">
        <f t="shared" si="2"/>
        <v>0</v>
      </c>
      <c r="BP46" s="125"/>
      <c r="BQ46" s="125"/>
      <c r="BR46" s="125"/>
      <c r="BS46" s="125"/>
      <c r="BT46" s="125"/>
      <c r="BU46" s="125"/>
      <c r="BV46" s="125"/>
      <c r="BW46" s="125"/>
      <c r="BX46" s="125"/>
      <c r="BY46" s="125"/>
      <c r="BZ46" s="125"/>
      <c r="CA46" s="126">
        <f t="shared" si="3"/>
        <v>0</v>
      </c>
      <c r="CB46" s="148"/>
      <c r="CC46" s="148"/>
      <c r="CD46" s="148"/>
      <c r="CE46" s="148"/>
      <c r="CF46" s="148"/>
      <c r="CG46" s="148"/>
      <c r="CH46" s="148"/>
      <c r="CI46" s="148"/>
      <c r="CJ46" s="148"/>
      <c r="CK46" s="148"/>
      <c r="CL46" s="148"/>
      <c r="CM46" s="148"/>
      <c r="CN46" s="148"/>
      <c r="CO46" s="148"/>
      <c r="CP46" s="148"/>
      <c r="CQ46" s="148"/>
      <c r="CR46" s="148"/>
      <c r="CS46" s="148"/>
      <c r="CT46" s="148"/>
      <c r="CU46" s="148"/>
      <c r="CV46" s="148"/>
      <c r="CW46" s="148"/>
      <c r="CX46" s="148"/>
      <c r="CY46" s="148"/>
      <c r="CZ46" s="148"/>
      <c r="DA46" s="148"/>
      <c r="DB46" s="148"/>
      <c r="DC46" s="148"/>
      <c r="DD46" s="125"/>
      <c r="DE46" s="125"/>
      <c r="DF46" s="125"/>
      <c r="DG46" s="125"/>
      <c r="DH46" s="125"/>
      <c r="DI46" s="125"/>
      <c r="DJ46" s="125"/>
      <c r="DK46" s="125"/>
      <c r="DL46" s="125"/>
      <c r="DM46" s="125"/>
      <c r="DN46" s="125"/>
      <c r="DO46" s="126">
        <f t="shared" si="4"/>
        <v>0</v>
      </c>
      <c r="DP46" s="125"/>
      <c r="DQ46" s="125"/>
      <c r="DR46" s="125"/>
      <c r="DS46" s="125"/>
      <c r="DT46" s="125"/>
      <c r="DU46" s="125"/>
      <c r="DV46" s="125"/>
      <c r="DW46" s="125"/>
      <c r="DX46" s="125"/>
      <c r="DY46" s="125"/>
      <c r="DZ46" s="125"/>
      <c r="EA46" s="126">
        <f t="shared" si="5"/>
        <v>0</v>
      </c>
      <c r="EB46" s="125"/>
      <c r="EC46" s="125"/>
      <c r="ED46" s="125"/>
      <c r="EE46" s="125"/>
      <c r="EF46" s="125"/>
      <c r="EG46" s="125"/>
      <c r="EH46" s="125"/>
      <c r="EI46" s="125"/>
      <c r="EJ46" s="125"/>
      <c r="EK46" s="125"/>
      <c r="EL46" s="125"/>
      <c r="EM46" s="126">
        <f t="shared" si="6"/>
        <v>0</v>
      </c>
      <c r="EN46" s="125"/>
      <c r="EO46" s="125"/>
      <c r="EP46" s="125"/>
      <c r="EQ46" s="125"/>
      <c r="ER46" s="125"/>
      <c r="ES46" s="125"/>
      <c r="ET46" s="125"/>
      <c r="EU46" s="125"/>
      <c r="EV46" s="125"/>
      <c r="EW46" s="125"/>
      <c r="EX46" s="125"/>
      <c r="EY46" s="126">
        <f t="shared" si="7"/>
        <v>0</v>
      </c>
      <c r="EZ46" s="126">
        <f t="shared" si="8"/>
        <v>0</v>
      </c>
    </row>
    <row r="47" spans="2:156" ht="27" customHeight="1">
      <c r="B47" s="440" t="s">
        <v>1035</v>
      </c>
      <c r="C47" s="104" t="s">
        <v>1036</v>
      </c>
      <c r="D47" s="148"/>
      <c r="E47" s="148"/>
      <c r="F47" s="148"/>
      <c r="G47" s="148"/>
      <c r="H47" s="148"/>
      <c r="I47" s="148"/>
      <c r="J47" s="148"/>
      <c r="K47" s="148"/>
      <c r="L47" s="148"/>
      <c r="M47" s="148"/>
      <c r="N47" s="148"/>
      <c r="O47" s="148"/>
      <c r="P47" s="148"/>
      <c r="Q47" s="148"/>
      <c r="R47" s="148"/>
      <c r="S47" s="148"/>
      <c r="T47" s="148"/>
      <c r="U47" s="148"/>
      <c r="V47" s="148"/>
      <c r="W47" s="148"/>
      <c r="X47" s="148"/>
      <c r="Y47" s="148"/>
      <c r="Z47" s="148"/>
      <c r="AA47" s="148"/>
      <c r="AB47" s="148"/>
      <c r="AC47" s="148"/>
      <c r="AD47" s="148"/>
      <c r="AE47" s="148"/>
      <c r="AF47" s="146">
        <f t="shared" ref="AF47:AP47" si="33">AF44+AF45+AF46</f>
        <v>0</v>
      </c>
      <c r="AG47" s="146">
        <f t="shared" si="33"/>
        <v>0</v>
      </c>
      <c r="AH47" s="146">
        <f t="shared" si="33"/>
        <v>0</v>
      </c>
      <c r="AI47" s="146">
        <f t="shared" si="33"/>
        <v>0</v>
      </c>
      <c r="AJ47" s="146">
        <f t="shared" si="33"/>
        <v>0</v>
      </c>
      <c r="AK47" s="146">
        <f t="shared" si="33"/>
        <v>0</v>
      </c>
      <c r="AL47" s="146">
        <f t="shared" si="33"/>
        <v>0</v>
      </c>
      <c r="AM47" s="146">
        <f t="shared" si="33"/>
        <v>0</v>
      </c>
      <c r="AN47" s="146">
        <f t="shared" si="33"/>
        <v>0</v>
      </c>
      <c r="AO47" s="146">
        <f t="shared" si="33"/>
        <v>0</v>
      </c>
      <c r="AP47" s="146">
        <f t="shared" si="33"/>
        <v>0</v>
      </c>
      <c r="AQ47" s="146">
        <f t="shared" si="0"/>
        <v>0</v>
      </c>
      <c r="AR47" s="146">
        <f t="shared" ref="AR47:BB47" si="34">AR44+AR45+AR46</f>
        <v>0</v>
      </c>
      <c r="AS47" s="146">
        <f t="shared" si="34"/>
        <v>0</v>
      </c>
      <c r="AT47" s="146">
        <f t="shared" si="34"/>
        <v>0</v>
      </c>
      <c r="AU47" s="146">
        <f t="shared" si="34"/>
        <v>0</v>
      </c>
      <c r="AV47" s="146">
        <f t="shared" si="34"/>
        <v>0</v>
      </c>
      <c r="AW47" s="146">
        <f t="shared" si="34"/>
        <v>0</v>
      </c>
      <c r="AX47" s="146">
        <f t="shared" si="34"/>
        <v>0</v>
      </c>
      <c r="AY47" s="146">
        <f t="shared" si="34"/>
        <v>0</v>
      </c>
      <c r="AZ47" s="146">
        <f t="shared" si="34"/>
        <v>0</v>
      </c>
      <c r="BA47" s="146">
        <f t="shared" si="34"/>
        <v>0</v>
      </c>
      <c r="BB47" s="146">
        <f t="shared" si="34"/>
        <v>0</v>
      </c>
      <c r="BC47" s="146">
        <f t="shared" si="1"/>
        <v>0</v>
      </c>
      <c r="BD47" s="146">
        <f t="shared" ref="BD47:BN47" si="35">BD44+BD45+BD46</f>
        <v>0</v>
      </c>
      <c r="BE47" s="146">
        <f t="shared" si="35"/>
        <v>0</v>
      </c>
      <c r="BF47" s="146">
        <f t="shared" si="35"/>
        <v>0</v>
      </c>
      <c r="BG47" s="146">
        <f t="shared" si="35"/>
        <v>0</v>
      </c>
      <c r="BH47" s="146">
        <f t="shared" si="35"/>
        <v>0</v>
      </c>
      <c r="BI47" s="146">
        <f t="shared" si="35"/>
        <v>0</v>
      </c>
      <c r="BJ47" s="146">
        <f t="shared" si="35"/>
        <v>0</v>
      </c>
      <c r="BK47" s="146">
        <f t="shared" si="35"/>
        <v>0</v>
      </c>
      <c r="BL47" s="146">
        <f t="shared" si="35"/>
        <v>0</v>
      </c>
      <c r="BM47" s="146">
        <f t="shared" si="35"/>
        <v>0</v>
      </c>
      <c r="BN47" s="146">
        <f t="shared" si="35"/>
        <v>0</v>
      </c>
      <c r="BO47" s="146">
        <f t="shared" si="2"/>
        <v>0</v>
      </c>
      <c r="BP47" s="146">
        <f t="shared" ref="BP47:BZ47" si="36">BP44+BP45+BP46</f>
        <v>0</v>
      </c>
      <c r="BQ47" s="146">
        <f t="shared" si="36"/>
        <v>0</v>
      </c>
      <c r="BR47" s="146">
        <f t="shared" si="36"/>
        <v>0</v>
      </c>
      <c r="BS47" s="146">
        <f t="shared" si="36"/>
        <v>0</v>
      </c>
      <c r="BT47" s="146">
        <f t="shared" si="36"/>
        <v>0</v>
      </c>
      <c r="BU47" s="146">
        <f t="shared" si="36"/>
        <v>0</v>
      </c>
      <c r="BV47" s="146">
        <f t="shared" si="36"/>
        <v>0</v>
      </c>
      <c r="BW47" s="146">
        <f t="shared" si="36"/>
        <v>0</v>
      </c>
      <c r="BX47" s="146">
        <f t="shared" si="36"/>
        <v>0</v>
      </c>
      <c r="BY47" s="146">
        <f t="shared" si="36"/>
        <v>0</v>
      </c>
      <c r="BZ47" s="146">
        <f t="shared" si="36"/>
        <v>0</v>
      </c>
      <c r="CA47" s="146">
        <f t="shared" si="3"/>
        <v>0</v>
      </c>
      <c r="CB47" s="148"/>
      <c r="CC47" s="148"/>
      <c r="CD47" s="148"/>
      <c r="CE47" s="148"/>
      <c r="CF47" s="148"/>
      <c r="CG47" s="148"/>
      <c r="CH47" s="148"/>
      <c r="CI47" s="148"/>
      <c r="CJ47" s="148"/>
      <c r="CK47" s="148"/>
      <c r="CL47" s="148"/>
      <c r="CM47" s="148"/>
      <c r="CN47" s="148"/>
      <c r="CO47" s="148"/>
      <c r="CP47" s="148"/>
      <c r="CQ47" s="148"/>
      <c r="CR47" s="148"/>
      <c r="CS47" s="148"/>
      <c r="CT47" s="148"/>
      <c r="CU47" s="148"/>
      <c r="CV47" s="148"/>
      <c r="CW47" s="148"/>
      <c r="CX47" s="148"/>
      <c r="CY47" s="148"/>
      <c r="CZ47" s="148"/>
      <c r="DA47" s="148"/>
      <c r="DB47" s="148"/>
      <c r="DC47" s="148"/>
      <c r="DD47" s="146">
        <f t="shared" ref="DD47:DN47" si="37">DD44+DD45+DD46</f>
        <v>0</v>
      </c>
      <c r="DE47" s="146">
        <f t="shared" si="37"/>
        <v>0</v>
      </c>
      <c r="DF47" s="146">
        <f t="shared" si="37"/>
        <v>0</v>
      </c>
      <c r="DG47" s="146">
        <f t="shared" si="37"/>
        <v>0</v>
      </c>
      <c r="DH47" s="146">
        <f t="shared" si="37"/>
        <v>0</v>
      </c>
      <c r="DI47" s="146">
        <f t="shared" si="37"/>
        <v>0</v>
      </c>
      <c r="DJ47" s="146">
        <f t="shared" si="37"/>
        <v>0</v>
      </c>
      <c r="DK47" s="146">
        <f t="shared" si="37"/>
        <v>0</v>
      </c>
      <c r="DL47" s="146">
        <f t="shared" si="37"/>
        <v>0</v>
      </c>
      <c r="DM47" s="146">
        <f t="shared" si="37"/>
        <v>0</v>
      </c>
      <c r="DN47" s="146">
        <f t="shared" si="37"/>
        <v>0</v>
      </c>
      <c r="DO47" s="146">
        <f t="shared" si="4"/>
        <v>0</v>
      </c>
      <c r="DP47" s="146">
        <f t="shared" ref="DP47:DZ47" si="38">DP44+DP45+DP46</f>
        <v>0</v>
      </c>
      <c r="DQ47" s="146">
        <f t="shared" si="38"/>
        <v>0</v>
      </c>
      <c r="DR47" s="146">
        <f t="shared" si="38"/>
        <v>0</v>
      </c>
      <c r="DS47" s="146">
        <f t="shared" si="38"/>
        <v>0</v>
      </c>
      <c r="DT47" s="146">
        <f t="shared" si="38"/>
        <v>0</v>
      </c>
      <c r="DU47" s="146">
        <f t="shared" si="38"/>
        <v>0</v>
      </c>
      <c r="DV47" s="146">
        <f t="shared" si="38"/>
        <v>0</v>
      </c>
      <c r="DW47" s="146">
        <f t="shared" si="38"/>
        <v>0</v>
      </c>
      <c r="DX47" s="146">
        <f t="shared" si="38"/>
        <v>0</v>
      </c>
      <c r="DY47" s="146">
        <f t="shared" si="38"/>
        <v>0</v>
      </c>
      <c r="DZ47" s="146">
        <f t="shared" si="38"/>
        <v>0</v>
      </c>
      <c r="EA47" s="146">
        <f t="shared" si="5"/>
        <v>0</v>
      </c>
      <c r="EB47" s="146">
        <f t="shared" ref="EB47:EL47" si="39">EB44+EB45+EB46</f>
        <v>0</v>
      </c>
      <c r="EC47" s="146">
        <f t="shared" si="39"/>
        <v>0</v>
      </c>
      <c r="ED47" s="146">
        <f t="shared" si="39"/>
        <v>0</v>
      </c>
      <c r="EE47" s="146">
        <f t="shared" si="39"/>
        <v>0</v>
      </c>
      <c r="EF47" s="146">
        <f t="shared" si="39"/>
        <v>0</v>
      </c>
      <c r="EG47" s="146">
        <f t="shared" si="39"/>
        <v>0</v>
      </c>
      <c r="EH47" s="146">
        <f t="shared" si="39"/>
        <v>0</v>
      </c>
      <c r="EI47" s="146">
        <f t="shared" si="39"/>
        <v>0</v>
      </c>
      <c r="EJ47" s="146">
        <f t="shared" si="39"/>
        <v>0</v>
      </c>
      <c r="EK47" s="146">
        <f t="shared" si="39"/>
        <v>0</v>
      </c>
      <c r="EL47" s="146">
        <f t="shared" si="39"/>
        <v>0</v>
      </c>
      <c r="EM47" s="146">
        <f t="shared" si="6"/>
        <v>0</v>
      </c>
      <c r="EN47" s="146">
        <f t="shared" ref="EN47:EX47" si="40">EN44+EN45+EN46</f>
        <v>0</v>
      </c>
      <c r="EO47" s="146">
        <f t="shared" si="40"/>
        <v>0</v>
      </c>
      <c r="EP47" s="146">
        <f t="shared" si="40"/>
        <v>0</v>
      </c>
      <c r="EQ47" s="146">
        <f t="shared" si="40"/>
        <v>0</v>
      </c>
      <c r="ER47" s="146">
        <f t="shared" si="40"/>
        <v>0</v>
      </c>
      <c r="ES47" s="146">
        <f t="shared" si="40"/>
        <v>0</v>
      </c>
      <c r="ET47" s="146">
        <f t="shared" si="40"/>
        <v>0</v>
      </c>
      <c r="EU47" s="146">
        <f t="shared" si="40"/>
        <v>0</v>
      </c>
      <c r="EV47" s="146">
        <f t="shared" si="40"/>
        <v>0</v>
      </c>
      <c r="EW47" s="146">
        <f t="shared" si="40"/>
        <v>0</v>
      </c>
      <c r="EX47" s="146">
        <f t="shared" si="40"/>
        <v>0</v>
      </c>
      <c r="EY47" s="146">
        <f t="shared" si="7"/>
        <v>0</v>
      </c>
      <c r="EZ47" s="146">
        <f t="shared" si="8"/>
        <v>0</v>
      </c>
    </row>
    <row r="48" spans="2:156" ht="27" customHeight="1">
      <c r="B48" s="440" t="s">
        <v>1158</v>
      </c>
      <c r="C48" s="104" t="s">
        <v>1038</v>
      </c>
      <c r="D48" s="148"/>
      <c r="E48" s="148"/>
      <c r="F48" s="148"/>
      <c r="G48" s="148"/>
      <c r="H48" s="148"/>
      <c r="I48" s="148"/>
      <c r="J48" s="148"/>
      <c r="K48" s="148"/>
      <c r="L48" s="148"/>
      <c r="M48" s="148"/>
      <c r="N48" s="148"/>
      <c r="O48" s="148"/>
      <c r="P48" s="148"/>
      <c r="Q48" s="148"/>
      <c r="R48" s="148"/>
      <c r="S48" s="148"/>
      <c r="T48" s="148"/>
      <c r="U48" s="148"/>
      <c r="V48" s="148"/>
      <c r="W48" s="148"/>
      <c r="X48" s="148"/>
      <c r="Y48" s="148"/>
      <c r="Z48" s="148"/>
      <c r="AA48" s="148"/>
      <c r="AB48" s="148"/>
      <c r="AC48" s="148"/>
      <c r="AD48" s="148"/>
      <c r="AE48" s="148"/>
      <c r="AF48" s="125"/>
      <c r="AG48" s="125"/>
      <c r="AH48" s="125"/>
      <c r="AI48" s="125"/>
      <c r="AJ48" s="125"/>
      <c r="AK48" s="125"/>
      <c r="AL48" s="125"/>
      <c r="AM48" s="125"/>
      <c r="AN48" s="125"/>
      <c r="AO48" s="125"/>
      <c r="AP48" s="125"/>
      <c r="AQ48" s="126">
        <f t="shared" si="0"/>
        <v>0</v>
      </c>
      <c r="AR48" s="125"/>
      <c r="AS48" s="125"/>
      <c r="AT48" s="125"/>
      <c r="AU48" s="125"/>
      <c r="AV48" s="125"/>
      <c r="AW48" s="125"/>
      <c r="AX48" s="125"/>
      <c r="AY48" s="125"/>
      <c r="AZ48" s="125"/>
      <c r="BA48" s="125"/>
      <c r="BB48" s="125"/>
      <c r="BC48" s="126">
        <f t="shared" si="1"/>
        <v>0</v>
      </c>
      <c r="BD48" s="125"/>
      <c r="BE48" s="125"/>
      <c r="BF48" s="125"/>
      <c r="BG48" s="125"/>
      <c r="BH48" s="125"/>
      <c r="BI48" s="125"/>
      <c r="BJ48" s="125"/>
      <c r="BK48" s="125"/>
      <c r="BL48" s="125"/>
      <c r="BM48" s="125"/>
      <c r="BN48" s="125"/>
      <c r="BO48" s="126">
        <f t="shared" si="2"/>
        <v>0</v>
      </c>
      <c r="BP48" s="125"/>
      <c r="BQ48" s="125"/>
      <c r="BR48" s="125"/>
      <c r="BS48" s="125"/>
      <c r="BT48" s="125"/>
      <c r="BU48" s="125"/>
      <c r="BV48" s="125"/>
      <c r="BW48" s="125"/>
      <c r="BX48" s="125"/>
      <c r="BY48" s="125"/>
      <c r="BZ48" s="125"/>
      <c r="CA48" s="126">
        <f t="shared" si="3"/>
        <v>0</v>
      </c>
      <c r="CB48" s="148"/>
      <c r="CC48" s="148"/>
      <c r="CD48" s="148"/>
      <c r="CE48" s="148"/>
      <c r="CF48" s="148"/>
      <c r="CG48" s="148"/>
      <c r="CH48" s="148"/>
      <c r="CI48" s="148"/>
      <c r="CJ48" s="148"/>
      <c r="CK48" s="148"/>
      <c r="CL48" s="148"/>
      <c r="CM48" s="148"/>
      <c r="CN48" s="148"/>
      <c r="CO48" s="148"/>
      <c r="CP48" s="148"/>
      <c r="CQ48" s="148"/>
      <c r="CR48" s="148"/>
      <c r="CS48" s="148"/>
      <c r="CT48" s="148"/>
      <c r="CU48" s="148"/>
      <c r="CV48" s="148"/>
      <c r="CW48" s="148"/>
      <c r="CX48" s="148"/>
      <c r="CY48" s="148"/>
      <c r="CZ48" s="148"/>
      <c r="DA48" s="148"/>
      <c r="DB48" s="148"/>
      <c r="DC48" s="148"/>
      <c r="DD48" s="125"/>
      <c r="DE48" s="125"/>
      <c r="DF48" s="125"/>
      <c r="DG48" s="125"/>
      <c r="DH48" s="125"/>
      <c r="DI48" s="125"/>
      <c r="DJ48" s="125"/>
      <c r="DK48" s="125"/>
      <c r="DL48" s="125"/>
      <c r="DM48" s="125"/>
      <c r="DN48" s="125"/>
      <c r="DO48" s="126">
        <f t="shared" si="4"/>
        <v>0</v>
      </c>
      <c r="DP48" s="125"/>
      <c r="DQ48" s="125"/>
      <c r="DR48" s="125"/>
      <c r="DS48" s="125"/>
      <c r="DT48" s="125"/>
      <c r="DU48" s="125"/>
      <c r="DV48" s="125"/>
      <c r="DW48" s="125"/>
      <c r="DX48" s="125"/>
      <c r="DY48" s="125"/>
      <c r="DZ48" s="125"/>
      <c r="EA48" s="126">
        <f t="shared" si="5"/>
        <v>0</v>
      </c>
      <c r="EB48" s="125"/>
      <c r="EC48" s="125"/>
      <c r="ED48" s="125"/>
      <c r="EE48" s="125"/>
      <c r="EF48" s="125"/>
      <c r="EG48" s="125"/>
      <c r="EH48" s="125"/>
      <c r="EI48" s="125"/>
      <c r="EJ48" s="125"/>
      <c r="EK48" s="125"/>
      <c r="EL48" s="125"/>
      <c r="EM48" s="126">
        <f t="shared" si="6"/>
        <v>0</v>
      </c>
      <c r="EN48" s="125"/>
      <c r="EO48" s="125"/>
      <c r="EP48" s="125"/>
      <c r="EQ48" s="125"/>
      <c r="ER48" s="125"/>
      <c r="ES48" s="125"/>
      <c r="ET48" s="125"/>
      <c r="EU48" s="125"/>
      <c r="EV48" s="125"/>
      <c r="EW48" s="125"/>
      <c r="EX48" s="125"/>
      <c r="EY48" s="126">
        <f t="shared" si="7"/>
        <v>0</v>
      </c>
      <c r="EZ48" s="126">
        <f t="shared" si="8"/>
        <v>0</v>
      </c>
    </row>
    <row r="49" spans="2:312" ht="27" customHeight="1">
      <c r="B49" s="448" t="s">
        <v>825</v>
      </c>
      <c r="C49" s="104" t="s">
        <v>1039</v>
      </c>
      <c r="D49" s="148"/>
      <c r="E49" s="148"/>
      <c r="F49" s="148"/>
      <c r="G49" s="148"/>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6">
        <f t="shared" ref="AF49:AP49" si="41">AF43+AF47+AF48</f>
        <v>0</v>
      </c>
      <c r="AG49" s="146">
        <f t="shared" si="41"/>
        <v>0</v>
      </c>
      <c r="AH49" s="146">
        <f t="shared" si="41"/>
        <v>0</v>
      </c>
      <c r="AI49" s="146">
        <f t="shared" si="41"/>
        <v>0</v>
      </c>
      <c r="AJ49" s="146">
        <f t="shared" si="41"/>
        <v>0</v>
      </c>
      <c r="AK49" s="146">
        <f t="shared" si="41"/>
        <v>0</v>
      </c>
      <c r="AL49" s="146">
        <f t="shared" si="41"/>
        <v>0</v>
      </c>
      <c r="AM49" s="146">
        <f t="shared" si="41"/>
        <v>0</v>
      </c>
      <c r="AN49" s="146">
        <f t="shared" si="41"/>
        <v>0</v>
      </c>
      <c r="AO49" s="146">
        <f t="shared" si="41"/>
        <v>0</v>
      </c>
      <c r="AP49" s="146">
        <f t="shared" si="41"/>
        <v>0</v>
      </c>
      <c r="AQ49" s="146">
        <f t="shared" si="0"/>
        <v>0</v>
      </c>
      <c r="AR49" s="146">
        <f t="shared" ref="AR49:BB49" si="42">AR43+AR47+AR48</f>
        <v>0</v>
      </c>
      <c r="AS49" s="146">
        <f t="shared" si="42"/>
        <v>0</v>
      </c>
      <c r="AT49" s="146">
        <f t="shared" si="42"/>
        <v>0</v>
      </c>
      <c r="AU49" s="146">
        <f t="shared" si="42"/>
        <v>0</v>
      </c>
      <c r="AV49" s="146">
        <f t="shared" si="42"/>
        <v>0</v>
      </c>
      <c r="AW49" s="146">
        <f t="shared" si="42"/>
        <v>0</v>
      </c>
      <c r="AX49" s="146">
        <f t="shared" si="42"/>
        <v>0</v>
      </c>
      <c r="AY49" s="146">
        <f t="shared" si="42"/>
        <v>0</v>
      </c>
      <c r="AZ49" s="146">
        <f t="shared" si="42"/>
        <v>0</v>
      </c>
      <c r="BA49" s="146">
        <f t="shared" si="42"/>
        <v>0</v>
      </c>
      <c r="BB49" s="146">
        <f t="shared" si="42"/>
        <v>0</v>
      </c>
      <c r="BC49" s="146">
        <f t="shared" si="1"/>
        <v>0</v>
      </c>
      <c r="BD49" s="146">
        <f t="shared" ref="BD49:BN49" si="43">BD43+BD47+BD48</f>
        <v>0</v>
      </c>
      <c r="BE49" s="146">
        <f t="shared" si="43"/>
        <v>0</v>
      </c>
      <c r="BF49" s="146">
        <f t="shared" si="43"/>
        <v>0</v>
      </c>
      <c r="BG49" s="146">
        <f t="shared" si="43"/>
        <v>0</v>
      </c>
      <c r="BH49" s="146">
        <f t="shared" si="43"/>
        <v>0</v>
      </c>
      <c r="BI49" s="146">
        <f t="shared" si="43"/>
        <v>0</v>
      </c>
      <c r="BJ49" s="146">
        <f t="shared" si="43"/>
        <v>0</v>
      </c>
      <c r="BK49" s="146">
        <f t="shared" si="43"/>
        <v>0</v>
      </c>
      <c r="BL49" s="146">
        <f t="shared" si="43"/>
        <v>0</v>
      </c>
      <c r="BM49" s="146">
        <f t="shared" si="43"/>
        <v>0</v>
      </c>
      <c r="BN49" s="146">
        <f t="shared" si="43"/>
        <v>0</v>
      </c>
      <c r="BO49" s="146">
        <f t="shared" si="2"/>
        <v>0</v>
      </c>
      <c r="BP49" s="146">
        <f t="shared" ref="BP49:BZ49" si="44">BP43+BP47+BP48</f>
        <v>0</v>
      </c>
      <c r="BQ49" s="146">
        <f t="shared" si="44"/>
        <v>0</v>
      </c>
      <c r="BR49" s="146">
        <f t="shared" si="44"/>
        <v>0</v>
      </c>
      <c r="BS49" s="146">
        <f t="shared" si="44"/>
        <v>0</v>
      </c>
      <c r="BT49" s="146">
        <f t="shared" si="44"/>
        <v>0</v>
      </c>
      <c r="BU49" s="146">
        <f t="shared" si="44"/>
        <v>0</v>
      </c>
      <c r="BV49" s="146">
        <f t="shared" si="44"/>
        <v>0</v>
      </c>
      <c r="BW49" s="146">
        <f t="shared" si="44"/>
        <v>0</v>
      </c>
      <c r="BX49" s="146">
        <f t="shared" si="44"/>
        <v>0</v>
      </c>
      <c r="BY49" s="146">
        <f t="shared" si="44"/>
        <v>0</v>
      </c>
      <c r="BZ49" s="146">
        <f t="shared" si="44"/>
        <v>0</v>
      </c>
      <c r="CA49" s="146">
        <f t="shared" si="3"/>
        <v>0</v>
      </c>
      <c r="CB49" s="148"/>
      <c r="CC49" s="148"/>
      <c r="CD49" s="148"/>
      <c r="CE49" s="148"/>
      <c r="CF49" s="148"/>
      <c r="CG49" s="148"/>
      <c r="CH49" s="148"/>
      <c r="CI49" s="148"/>
      <c r="CJ49" s="148"/>
      <c r="CK49" s="148"/>
      <c r="CL49" s="148"/>
      <c r="CM49" s="148"/>
      <c r="CN49" s="148"/>
      <c r="CO49" s="148"/>
      <c r="CP49" s="148"/>
      <c r="CQ49" s="148"/>
      <c r="CR49" s="148"/>
      <c r="CS49" s="148"/>
      <c r="CT49" s="148"/>
      <c r="CU49" s="148"/>
      <c r="CV49" s="148"/>
      <c r="CW49" s="148"/>
      <c r="CX49" s="148"/>
      <c r="CY49" s="148"/>
      <c r="CZ49" s="148"/>
      <c r="DA49" s="148"/>
      <c r="DB49" s="148"/>
      <c r="DC49" s="148"/>
      <c r="DD49" s="146">
        <f t="shared" ref="DD49:DN49" si="45">DD43+DD47+DD48</f>
        <v>0</v>
      </c>
      <c r="DE49" s="146">
        <f t="shared" si="45"/>
        <v>0</v>
      </c>
      <c r="DF49" s="146">
        <f t="shared" si="45"/>
        <v>0</v>
      </c>
      <c r="DG49" s="146">
        <f t="shared" si="45"/>
        <v>0</v>
      </c>
      <c r="DH49" s="146">
        <f t="shared" si="45"/>
        <v>0</v>
      </c>
      <c r="DI49" s="146">
        <f t="shared" si="45"/>
        <v>0</v>
      </c>
      <c r="DJ49" s="146">
        <f t="shared" si="45"/>
        <v>0</v>
      </c>
      <c r="DK49" s="146">
        <f t="shared" si="45"/>
        <v>0</v>
      </c>
      <c r="DL49" s="146">
        <f t="shared" si="45"/>
        <v>0</v>
      </c>
      <c r="DM49" s="146">
        <f t="shared" si="45"/>
        <v>0</v>
      </c>
      <c r="DN49" s="146">
        <f t="shared" si="45"/>
        <v>0</v>
      </c>
      <c r="DO49" s="146">
        <f t="shared" si="4"/>
        <v>0</v>
      </c>
      <c r="DP49" s="146">
        <f t="shared" ref="DP49:DZ49" si="46">DP43+DP47+DP48</f>
        <v>0</v>
      </c>
      <c r="DQ49" s="146">
        <f t="shared" si="46"/>
        <v>0</v>
      </c>
      <c r="DR49" s="146">
        <f t="shared" si="46"/>
        <v>0</v>
      </c>
      <c r="DS49" s="146">
        <f t="shared" si="46"/>
        <v>0</v>
      </c>
      <c r="DT49" s="146">
        <f t="shared" si="46"/>
        <v>0</v>
      </c>
      <c r="DU49" s="146">
        <f t="shared" si="46"/>
        <v>0</v>
      </c>
      <c r="DV49" s="146">
        <f t="shared" si="46"/>
        <v>0</v>
      </c>
      <c r="DW49" s="146">
        <f t="shared" si="46"/>
        <v>0</v>
      </c>
      <c r="DX49" s="146">
        <f t="shared" si="46"/>
        <v>0</v>
      </c>
      <c r="DY49" s="146">
        <f t="shared" si="46"/>
        <v>0</v>
      </c>
      <c r="DZ49" s="146">
        <f t="shared" si="46"/>
        <v>0</v>
      </c>
      <c r="EA49" s="146">
        <f t="shared" si="5"/>
        <v>0</v>
      </c>
      <c r="EB49" s="146">
        <f t="shared" ref="EB49:EL49" si="47">EB43+EB47+EB48</f>
        <v>0</v>
      </c>
      <c r="EC49" s="146">
        <f t="shared" si="47"/>
        <v>0</v>
      </c>
      <c r="ED49" s="146">
        <f t="shared" si="47"/>
        <v>0</v>
      </c>
      <c r="EE49" s="146">
        <f t="shared" si="47"/>
        <v>0</v>
      </c>
      <c r="EF49" s="146">
        <f t="shared" si="47"/>
        <v>0</v>
      </c>
      <c r="EG49" s="146">
        <f t="shared" si="47"/>
        <v>0</v>
      </c>
      <c r="EH49" s="146">
        <f t="shared" si="47"/>
        <v>0</v>
      </c>
      <c r="EI49" s="146">
        <f t="shared" si="47"/>
        <v>0</v>
      </c>
      <c r="EJ49" s="146">
        <f t="shared" si="47"/>
        <v>0</v>
      </c>
      <c r="EK49" s="146">
        <f t="shared" si="47"/>
        <v>0</v>
      </c>
      <c r="EL49" s="146">
        <f t="shared" si="47"/>
        <v>0</v>
      </c>
      <c r="EM49" s="146">
        <f t="shared" si="6"/>
        <v>0</v>
      </c>
      <c r="EN49" s="146">
        <f t="shared" ref="EN49:EX49" si="48">EN43+EN47+EN48</f>
        <v>0</v>
      </c>
      <c r="EO49" s="146">
        <f t="shared" si="48"/>
        <v>0</v>
      </c>
      <c r="EP49" s="146">
        <f t="shared" si="48"/>
        <v>0</v>
      </c>
      <c r="EQ49" s="146">
        <f t="shared" si="48"/>
        <v>0</v>
      </c>
      <c r="ER49" s="146">
        <f t="shared" si="48"/>
        <v>0</v>
      </c>
      <c r="ES49" s="146">
        <f t="shared" si="48"/>
        <v>0</v>
      </c>
      <c r="ET49" s="146">
        <f t="shared" si="48"/>
        <v>0</v>
      </c>
      <c r="EU49" s="146">
        <f t="shared" si="48"/>
        <v>0</v>
      </c>
      <c r="EV49" s="146">
        <f t="shared" si="48"/>
        <v>0</v>
      </c>
      <c r="EW49" s="146">
        <f t="shared" si="48"/>
        <v>0</v>
      </c>
      <c r="EX49" s="146">
        <f t="shared" si="48"/>
        <v>0</v>
      </c>
      <c r="EY49" s="146">
        <f t="shared" si="7"/>
        <v>0</v>
      </c>
      <c r="EZ49" s="146">
        <f t="shared" si="8"/>
        <v>0</v>
      </c>
    </row>
    <row r="50" spans="2:312" ht="27" customHeight="1">
      <c r="B50" s="441" t="s">
        <v>826</v>
      </c>
      <c r="C50" s="104" t="s">
        <v>1040</v>
      </c>
      <c r="D50" s="148"/>
      <c r="E50" s="148"/>
      <c r="F50" s="148"/>
      <c r="G50" s="148"/>
      <c r="H50" s="148"/>
      <c r="I50" s="148"/>
      <c r="J50" s="148"/>
      <c r="K50" s="148"/>
      <c r="L50" s="148"/>
      <c r="M50" s="148"/>
      <c r="N50" s="148"/>
      <c r="O50" s="148"/>
      <c r="P50" s="148"/>
      <c r="Q50" s="148"/>
      <c r="R50" s="148"/>
      <c r="S50" s="148"/>
      <c r="T50" s="148"/>
      <c r="U50" s="148"/>
      <c r="V50" s="148"/>
      <c r="W50" s="148"/>
      <c r="X50" s="148"/>
      <c r="Y50" s="148"/>
      <c r="Z50" s="148"/>
      <c r="AA50" s="148"/>
      <c r="AB50" s="148"/>
      <c r="AC50" s="148"/>
      <c r="AD50" s="148"/>
      <c r="AE50" s="148"/>
      <c r="AF50" s="125"/>
      <c r="AG50" s="125"/>
      <c r="AH50" s="125"/>
      <c r="AI50" s="125"/>
      <c r="AJ50" s="125"/>
      <c r="AK50" s="125"/>
      <c r="AL50" s="125"/>
      <c r="AM50" s="125"/>
      <c r="AN50" s="125"/>
      <c r="AO50" s="125"/>
      <c r="AP50" s="125"/>
      <c r="AQ50" s="126">
        <f t="shared" si="0"/>
        <v>0</v>
      </c>
      <c r="AR50" s="125"/>
      <c r="AS50" s="125"/>
      <c r="AT50" s="125"/>
      <c r="AU50" s="125"/>
      <c r="AV50" s="125"/>
      <c r="AW50" s="125"/>
      <c r="AX50" s="125"/>
      <c r="AY50" s="125"/>
      <c r="AZ50" s="125"/>
      <c r="BA50" s="125"/>
      <c r="BB50" s="125"/>
      <c r="BC50" s="126">
        <f t="shared" si="1"/>
        <v>0</v>
      </c>
      <c r="BD50" s="125"/>
      <c r="BE50" s="125"/>
      <c r="BF50" s="125"/>
      <c r="BG50" s="125"/>
      <c r="BH50" s="125"/>
      <c r="BI50" s="125"/>
      <c r="BJ50" s="125"/>
      <c r="BK50" s="125"/>
      <c r="BL50" s="125"/>
      <c r="BM50" s="125"/>
      <c r="BN50" s="125"/>
      <c r="BO50" s="126">
        <f t="shared" si="2"/>
        <v>0</v>
      </c>
      <c r="BP50" s="125"/>
      <c r="BQ50" s="125"/>
      <c r="BR50" s="125"/>
      <c r="BS50" s="125"/>
      <c r="BT50" s="125"/>
      <c r="BU50" s="125"/>
      <c r="BV50" s="125"/>
      <c r="BW50" s="125"/>
      <c r="BX50" s="125"/>
      <c r="BY50" s="125"/>
      <c r="BZ50" s="125"/>
      <c r="CA50" s="126">
        <f t="shared" si="3"/>
        <v>0</v>
      </c>
      <c r="CB50" s="148"/>
      <c r="CC50" s="148"/>
      <c r="CD50" s="148"/>
      <c r="CE50" s="148"/>
      <c r="CF50" s="148"/>
      <c r="CG50" s="148"/>
      <c r="CH50" s="148"/>
      <c r="CI50" s="148"/>
      <c r="CJ50" s="148"/>
      <c r="CK50" s="148"/>
      <c r="CL50" s="148"/>
      <c r="CM50" s="148"/>
      <c r="CN50" s="148"/>
      <c r="CO50" s="148"/>
      <c r="CP50" s="148"/>
      <c r="CQ50" s="148"/>
      <c r="CR50" s="148"/>
      <c r="CS50" s="148"/>
      <c r="CT50" s="148"/>
      <c r="CU50" s="148"/>
      <c r="CV50" s="148"/>
      <c r="CW50" s="148"/>
      <c r="CX50" s="148"/>
      <c r="CY50" s="148"/>
      <c r="CZ50" s="148"/>
      <c r="DA50" s="148"/>
      <c r="DB50" s="148"/>
      <c r="DC50" s="148"/>
      <c r="DD50" s="125"/>
      <c r="DE50" s="125"/>
      <c r="DF50" s="125"/>
      <c r="DG50" s="125"/>
      <c r="DH50" s="125"/>
      <c r="DI50" s="125"/>
      <c r="DJ50" s="125"/>
      <c r="DK50" s="125"/>
      <c r="DL50" s="125"/>
      <c r="DM50" s="125"/>
      <c r="DN50" s="125"/>
      <c r="DO50" s="126">
        <f t="shared" si="4"/>
        <v>0</v>
      </c>
      <c r="DP50" s="125"/>
      <c r="DQ50" s="125"/>
      <c r="DR50" s="125"/>
      <c r="DS50" s="125"/>
      <c r="DT50" s="125"/>
      <c r="DU50" s="125"/>
      <c r="DV50" s="125"/>
      <c r="DW50" s="125"/>
      <c r="DX50" s="125"/>
      <c r="DY50" s="125"/>
      <c r="DZ50" s="125"/>
      <c r="EA50" s="126">
        <f t="shared" si="5"/>
        <v>0</v>
      </c>
      <c r="EB50" s="125"/>
      <c r="EC50" s="125"/>
      <c r="ED50" s="125"/>
      <c r="EE50" s="125"/>
      <c r="EF50" s="125"/>
      <c r="EG50" s="125"/>
      <c r="EH50" s="125"/>
      <c r="EI50" s="125"/>
      <c r="EJ50" s="125"/>
      <c r="EK50" s="125"/>
      <c r="EL50" s="125"/>
      <c r="EM50" s="126">
        <f t="shared" si="6"/>
        <v>0</v>
      </c>
      <c r="EN50" s="125"/>
      <c r="EO50" s="125"/>
      <c r="EP50" s="125"/>
      <c r="EQ50" s="125"/>
      <c r="ER50" s="125"/>
      <c r="ES50" s="125"/>
      <c r="ET50" s="125"/>
      <c r="EU50" s="125"/>
      <c r="EV50" s="125"/>
      <c r="EW50" s="125"/>
      <c r="EX50" s="125"/>
      <c r="EY50" s="126">
        <f t="shared" si="7"/>
        <v>0</v>
      </c>
      <c r="EZ50" s="126">
        <f t="shared" si="8"/>
        <v>0</v>
      </c>
    </row>
    <row r="51" spans="2:312" ht="27" customHeight="1">
      <c r="B51" s="448" t="s">
        <v>827</v>
      </c>
      <c r="C51" s="104" t="s">
        <v>1041</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6">
        <f t="shared" ref="AF51:AP51" si="49">AF49+AF50</f>
        <v>0</v>
      </c>
      <c r="AG51" s="146">
        <f t="shared" si="49"/>
        <v>0</v>
      </c>
      <c r="AH51" s="146">
        <f t="shared" si="49"/>
        <v>0</v>
      </c>
      <c r="AI51" s="146">
        <f t="shared" si="49"/>
        <v>0</v>
      </c>
      <c r="AJ51" s="146">
        <f t="shared" si="49"/>
        <v>0</v>
      </c>
      <c r="AK51" s="146">
        <f t="shared" si="49"/>
        <v>0</v>
      </c>
      <c r="AL51" s="146">
        <f t="shared" si="49"/>
        <v>0</v>
      </c>
      <c r="AM51" s="146">
        <f t="shared" si="49"/>
        <v>0</v>
      </c>
      <c r="AN51" s="146">
        <f t="shared" si="49"/>
        <v>0</v>
      </c>
      <c r="AO51" s="146">
        <f t="shared" si="49"/>
        <v>0</v>
      </c>
      <c r="AP51" s="146">
        <f t="shared" si="49"/>
        <v>0</v>
      </c>
      <c r="AQ51" s="146">
        <f t="shared" si="0"/>
        <v>0</v>
      </c>
      <c r="AR51" s="146">
        <f t="shared" ref="AR51:BB51" si="50">AR49+AR50</f>
        <v>0</v>
      </c>
      <c r="AS51" s="146">
        <f t="shared" si="50"/>
        <v>0</v>
      </c>
      <c r="AT51" s="146">
        <f t="shared" si="50"/>
        <v>0</v>
      </c>
      <c r="AU51" s="146">
        <f t="shared" si="50"/>
        <v>0</v>
      </c>
      <c r="AV51" s="146">
        <f t="shared" si="50"/>
        <v>0</v>
      </c>
      <c r="AW51" s="146">
        <f t="shared" si="50"/>
        <v>0</v>
      </c>
      <c r="AX51" s="146">
        <f t="shared" si="50"/>
        <v>0</v>
      </c>
      <c r="AY51" s="146">
        <f t="shared" si="50"/>
        <v>0</v>
      </c>
      <c r="AZ51" s="146">
        <f t="shared" si="50"/>
        <v>0</v>
      </c>
      <c r="BA51" s="146">
        <f t="shared" si="50"/>
        <v>0</v>
      </c>
      <c r="BB51" s="146">
        <f t="shared" si="50"/>
        <v>0</v>
      </c>
      <c r="BC51" s="146">
        <f t="shared" si="1"/>
        <v>0</v>
      </c>
      <c r="BD51" s="146">
        <f t="shared" ref="BD51:BN51" si="51">BD49+BD50</f>
        <v>0</v>
      </c>
      <c r="BE51" s="146">
        <f t="shared" si="51"/>
        <v>0</v>
      </c>
      <c r="BF51" s="146">
        <f t="shared" si="51"/>
        <v>0</v>
      </c>
      <c r="BG51" s="146">
        <f t="shared" si="51"/>
        <v>0</v>
      </c>
      <c r="BH51" s="146">
        <f t="shared" si="51"/>
        <v>0</v>
      </c>
      <c r="BI51" s="146">
        <f t="shared" si="51"/>
        <v>0</v>
      </c>
      <c r="BJ51" s="146">
        <f t="shared" si="51"/>
        <v>0</v>
      </c>
      <c r="BK51" s="146">
        <f t="shared" si="51"/>
        <v>0</v>
      </c>
      <c r="BL51" s="146">
        <f t="shared" si="51"/>
        <v>0</v>
      </c>
      <c r="BM51" s="146">
        <f t="shared" si="51"/>
        <v>0</v>
      </c>
      <c r="BN51" s="146">
        <f t="shared" si="51"/>
        <v>0</v>
      </c>
      <c r="BO51" s="146">
        <f t="shared" si="2"/>
        <v>0</v>
      </c>
      <c r="BP51" s="146">
        <f t="shared" ref="BP51:BZ51" si="52">BP49+BP50</f>
        <v>0</v>
      </c>
      <c r="BQ51" s="146">
        <f t="shared" si="52"/>
        <v>0</v>
      </c>
      <c r="BR51" s="146">
        <f t="shared" si="52"/>
        <v>0</v>
      </c>
      <c r="BS51" s="146">
        <f t="shared" si="52"/>
        <v>0</v>
      </c>
      <c r="BT51" s="146">
        <f t="shared" si="52"/>
        <v>0</v>
      </c>
      <c r="BU51" s="146">
        <f t="shared" si="52"/>
        <v>0</v>
      </c>
      <c r="BV51" s="146">
        <f t="shared" si="52"/>
        <v>0</v>
      </c>
      <c r="BW51" s="146">
        <f t="shared" si="52"/>
        <v>0</v>
      </c>
      <c r="BX51" s="146">
        <f t="shared" si="52"/>
        <v>0</v>
      </c>
      <c r="BY51" s="146">
        <f t="shared" si="52"/>
        <v>0</v>
      </c>
      <c r="BZ51" s="146">
        <f t="shared" si="52"/>
        <v>0</v>
      </c>
      <c r="CA51" s="146">
        <f t="shared" si="3"/>
        <v>0</v>
      </c>
      <c r="CB51" s="148"/>
      <c r="CC51" s="148"/>
      <c r="CD51" s="148"/>
      <c r="CE51" s="148"/>
      <c r="CF51" s="148"/>
      <c r="CG51" s="148"/>
      <c r="CH51" s="148"/>
      <c r="CI51" s="148"/>
      <c r="CJ51" s="148"/>
      <c r="CK51" s="148"/>
      <c r="CL51" s="148"/>
      <c r="CM51" s="148"/>
      <c r="CN51" s="148"/>
      <c r="CO51" s="148"/>
      <c r="CP51" s="148"/>
      <c r="CQ51" s="148"/>
      <c r="CR51" s="148"/>
      <c r="CS51" s="148"/>
      <c r="CT51" s="148"/>
      <c r="CU51" s="148"/>
      <c r="CV51" s="148"/>
      <c r="CW51" s="148"/>
      <c r="CX51" s="148"/>
      <c r="CY51" s="148"/>
      <c r="CZ51" s="148"/>
      <c r="DA51" s="148"/>
      <c r="DB51" s="148"/>
      <c r="DC51" s="148"/>
      <c r="DD51" s="146">
        <f t="shared" ref="DD51:DN51" si="53">DD49+DD50</f>
        <v>0</v>
      </c>
      <c r="DE51" s="146">
        <f t="shared" si="53"/>
        <v>0</v>
      </c>
      <c r="DF51" s="146">
        <f t="shared" si="53"/>
        <v>0</v>
      </c>
      <c r="DG51" s="146">
        <f t="shared" si="53"/>
        <v>0</v>
      </c>
      <c r="DH51" s="146">
        <f t="shared" si="53"/>
        <v>0</v>
      </c>
      <c r="DI51" s="146">
        <f t="shared" si="53"/>
        <v>0</v>
      </c>
      <c r="DJ51" s="146">
        <f t="shared" si="53"/>
        <v>0</v>
      </c>
      <c r="DK51" s="146">
        <f t="shared" si="53"/>
        <v>0</v>
      </c>
      <c r="DL51" s="146">
        <f t="shared" si="53"/>
        <v>0</v>
      </c>
      <c r="DM51" s="146">
        <f t="shared" si="53"/>
        <v>0</v>
      </c>
      <c r="DN51" s="146">
        <f t="shared" si="53"/>
        <v>0</v>
      </c>
      <c r="DO51" s="146">
        <f t="shared" si="4"/>
        <v>0</v>
      </c>
      <c r="DP51" s="146">
        <f t="shared" ref="DP51:DZ51" si="54">DP49+DP50</f>
        <v>0</v>
      </c>
      <c r="DQ51" s="146">
        <f t="shared" si="54"/>
        <v>0</v>
      </c>
      <c r="DR51" s="146">
        <f t="shared" si="54"/>
        <v>0</v>
      </c>
      <c r="DS51" s="146">
        <f t="shared" si="54"/>
        <v>0</v>
      </c>
      <c r="DT51" s="146">
        <f t="shared" si="54"/>
        <v>0</v>
      </c>
      <c r="DU51" s="146">
        <f t="shared" si="54"/>
        <v>0</v>
      </c>
      <c r="DV51" s="146">
        <f t="shared" si="54"/>
        <v>0</v>
      </c>
      <c r="DW51" s="146">
        <f t="shared" si="54"/>
        <v>0</v>
      </c>
      <c r="DX51" s="146">
        <f t="shared" si="54"/>
        <v>0</v>
      </c>
      <c r="DY51" s="146">
        <f t="shared" si="54"/>
        <v>0</v>
      </c>
      <c r="DZ51" s="146">
        <f t="shared" si="54"/>
        <v>0</v>
      </c>
      <c r="EA51" s="146">
        <f t="shared" si="5"/>
        <v>0</v>
      </c>
      <c r="EB51" s="146">
        <f t="shared" ref="EB51:EL51" si="55">EB49+EB50</f>
        <v>0</v>
      </c>
      <c r="EC51" s="146">
        <f t="shared" si="55"/>
        <v>0</v>
      </c>
      <c r="ED51" s="146">
        <f t="shared" si="55"/>
        <v>0</v>
      </c>
      <c r="EE51" s="146">
        <f t="shared" si="55"/>
        <v>0</v>
      </c>
      <c r="EF51" s="146">
        <f t="shared" si="55"/>
        <v>0</v>
      </c>
      <c r="EG51" s="146">
        <f t="shared" si="55"/>
        <v>0</v>
      </c>
      <c r="EH51" s="146">
        <f t="shared" si="55"/>
        <v>0</v>
      </c>
      <c r="EI51" s="146">
        <f t="shared" si="55"/>
        <v>0</v>
      </c>
      <c r="EJ51" s="146">
        <f t="shared" si="55"/>
        <v>0</v>
      </c>
      <c r="EK51" s="146">
        <f t="shared" si="55"/>
        <v>0</v>
      </c>
      <c r="EL51" s="146">
        <f t="shared" si="55"/>
        <v>0</v>
      </c>
      <c r="EM51" s="146">
        <f t="shared" si="6"/>
        <v>0</v>
      </c>
      <c r="EN51" s="146">
        <f t="shared" ref="EN51:EZ51" si="56">EN49+EN50</f>
        <v>0</v>
      </c>
      <c r="EO51" s="146">
        <f t="shared" si="56"/>
        <v>0</v>
      </c>
      <c r="EP51" s="146">
        <f t="shared" si="56"/>
        <v>0</v>
      </c>
      <c r="EQ51" s="146">
        <f t="shared" si="56"/>
        <v>0</v>
      </c>
      <c r="ER51" s="146">
        <f t="shared" si="56"/>
        <v>0</v>
      </c>
      <c r="ES51" s="146">
        <f t="shared" si="56"/>
        <v>0</v>
      </c>
      <c r="ET51" s="146">
        <f t="shared" si="56"/>
        <v>0</v>
      </c>
      <c r="EU51" s="146">
        <f t="shared" si="56"/>
        <v>0</v>
      </c>
      <c r="EV51" s="146">
        <f t="shared" si="56"/>
        <v>0</v>
      </c>
      <c r="EW51" s="146">
        <f t="shared" si="56"/>
        <v>0</v>
      </c>
      <c r="EX51" s="146">
        <f t="shared" si="56"/>
        <v>0</v>
      </c>
      <c r="EY51" s="146">
        <f t="shared" si="56"/>
        <v>0</v>
      </c>
      <c r="EZ51" s="146">
        <f t="shared" si="56"/>
        <v>0</v>
      </c>
    </row>
    <row r="52" spans="2:312" ht="15" customHeight="1">
      <c r="D52" s="131"/>
      <c r="E52" s="131"/>
      <c r="F52" s="131"/>
      <c r="G52" s="131"/>
      <c r="H52" s="131"/>
      <c r="I52" s="131"/>
      <c r="J52" s="131"/>
      <c r="K52" s="131"/>
      <c r="L52" s="131"/>
      <c r="M52" s="131"/>
      <c r="N52" s="131"/>
      <c r="O52" s="131"/>
      <c r="P52" s="131"/>
      <c r="Q52" s="131"/>
      <c r="R52" s="131"/>
      <c r="S52" s="131"/>
      <c r="T52" s="131"/>
      <c r="U52" s="131"/>
      <c r="V52" s="131"/>
      <c r="W52" s="131"/>
      <c r="X52" s="131"/>
      <c r="Y52" s="131"/>
      <c r="Z52" s="131"/>
      <c r="AA52" s="131"/>
      <c r="AB52" s="131"/>
      <c r="AC52" s="131"/>
      <c r="AD52" s="131"/>
      <c r="AE52" s="131"/>
      <c r="AF52" s="131"/>
      <c r="AG52" s="131"/>
      <c r="AH52" s="131"/>
      <c r="AI52" s="131"/>
      <c r="AJ52" s="131"/>
      <c r="AK52" s="131"/>
      <c r="AL52" s="131"/>
      <c r="AM52" s="131"/>
      <c r="AN52" s="131"/>
      <c r="AO52" s="131"/>
      <c r="AP52" s="131"/>
      <c r="AQ52" s="131"/>
      <c r="AR52" s="131"/>
      <c r="AS52" s="131"/>
      <c r="AT52" s="131"/>
      <c r="AU52" s="131"/>
      <c r="AV52" s="131"/>
      <c r="AW52" s="131"/>
      <c r="AX52" s="131"/>
      <c r="AY52" s="131"/>
      <c r="AZ52" s="131"/>
      <c r="BA52" s="131"/>
      <c r="BB52" s="131"/>
      <c r="BC52" s="131"/>
      <c r="BD52" s="131"/>
      <c r="BE52" s="131"/>
      <c r="BF52" s="131"/>
      <c r="BG52" s="131"/>
      <c r="BH52" s="131"/>
      <c r="BI52" s="131"/>
      <c r="BJ52" s="131"/>
      <c r="BK52" s="131"/>
      <c r="BL52" s="131"/>
      <c r="BM52" s="131"/>
      <c r="BN52" s="131"/>
      <c r="BO52" s="131"/>
      <c r="BP52" s="131"/>
      <c r="BQ52" s="131"/>
      <c r="BR52" s="131"/>
      <c r="BS52" s="131"/>
      <c r="BT52" s="131"/>
      <c r="BU52" s="131"/>
      <c r="BV52" s="131"/>
      <c r="BW52" s="131"/>
      <c r="BX52" s="131"/>
      <c r="BY52" s="131"/>
      <c r="BZ52" s="131"/>
      <c r="CA52" s="131"/>
      <c r="CB52" s="131"/>
      <c r="CC52" s="131"/>
      <c r="CD52" s="131"/>
      <c r="CE52" s="131"/>
      <c r="CF52" s="131"/>
      <c r="CG52" s="131"/>
      <c r="CH52" s="131"/>
      <c r="CI52" s="131"/>
      <c r="CJ52" s="131"/>
      <c r="CK52" s="131"/>
      <c r="CL52" s="131"/>
      <c r="CM52" s="131"/>
      <c r="CN52" s="131"/>
      <c r="CO52" s="131"/>
      <c r="CP52" s="131"/>
      <c r="CQ52" s="131"/>
      <c r="CR52" s="131"/>
      <c r="CS52" s="131"/>
      <c r="CT52" s="131"/>
      <c r="CU52" s="131"/>
      <c r="CV52" s="131"/>
      <c r="CW52" s="131"/>
      <c r="CX52" s="131"/>
      <c r="CY52" s="131"/>
      <c r="CZ52" s="131"/>
      <c r="DA52" s="131"/>
      <c r="DB52" s="131"/>
      <c r="DC52" s="131"/>
      <c r="DD52" s="131"/>
      <c r="DE52" s="131"/>
      <c r="DF52" s="131"/>
      <c r="DG52" s="131"/>
      <c r="DH52" s="131"/>
      <c r="DI52" s="131"/>
      <c r="DJ52" s="131"/>
      <c r="DK52" s="131"/>
      <c r="DL52" s="131"/>
      <c r="DM52" s="131"/>
      <c r="DN52" s="131"/>
      <c r="DO52" s="131"/>
      <c r="DP52" s="131"/>
      <c r="DQ52" s="131"/>
      <c r="DR52" s="131"/>
      <c r="DS52" s="131"/>
      <c r="DT52" s="131"/>
      <c r="DU52" s="131"/>
      <c r="DV52" s="131"/>
      <c r="DW52" s="131"/>
      <c r="DX52" s="131"/>
      <c r="DY52" s="131"/>
      <c r="DZ52" s="131"/>
      <c r="EA52" s="131"/>
      <c r="EB52" s="131"/>
      <c r="EC52" s="131"/>
      <c r="ED52" s="131"/>
      <c r="EE52" s="131"/>
      <c r="EF52" s="131"/>
      <c r="EG52" s="131"/>
      <c r="EH52" s="131"/>
      <c r="EI52" s="131"/>
      <c r="EJ52" s="131"/>
      <c r="EK52" s="131"/>
      <c r="EL52" s="131"/>
      <c r="EM52" s="131"/>
      <c r="EN52" s="131"/>
      <c r="EO52" s="131"/>
      <c r="EP52" s="131"/>
      <c r="EQ52" s="131"/>
      <c r="ER52" s="131"/>
      <c r="ES52" s="131"/>
      <c r="ET52" s="131"/>
      <c r="EU52" s="131"/>
      <c r="EV52" s="131"/>
      <c r="EW52" s="131"/>
      <c r="EX52" s="131"/>
      <c r="EY52" s="131"/>
      <c r="EZ52" s="131"/>
    </row>
    <row r="53" spans="2:312" ht="15" customHeight="1">
      <c r="B53" s="357" t="s">
        <v>1042</v>
      </c>
      <c r="C53" s="444"/>
      <c r="D53" s="132"/>
      <c r="E53" s="132"/>
      <c r="F53" s="132"/>
      <c r="G53" s="132"/>
      <c r="H53" s="132"/>
      <c r="I53" s="132"/>
      <c r="J53" s="132"/>
      <c r="K53" s="132"/>
      <c r="L53" s="132"/>
      <c r="M53" s="132"/>
      <c r="N53" s="132"/>
      <c r="O53" s="132"/>
      <c r="P53" s="132"/>
      <c r="Q53" s="132"/>
      <c r="R53" s="132"/>
      <c r="S53" s="132"/>
      <c r="T53" s="132"/>
      <c r="U53" s="132"/>
      <c r="V53" s="132"/>
      <c r="W53" s="132"/>
      <c r="X53" s="132"/>
      <c r="Y53" s="132"/>
      <c r="Z53" s="132"/>
      <c r="AA53" s="132"/>
      <c r="AB53" s="132"/>
      <c r="AC53" s="132"/>
      <c r="AD53" s="132"/>
      <c r="AE53" s="132"/>
      <c r="AF53" s="132"/>
      <c r="AG53" s="132"/>
      <c r="AH53" s="132"/>
      <c r="AI53" s="132"/>
      <c r="AJ53" s="132"/>
      <c r="AK53" s="132"/>
      <c r="AL53" s="132"/>
      <c r="AM53" s="132"/>
      <c r="AN53" s="132"/>
      <c r="AO53" s="132"/>
      <c r="AP53" s="132"/>
      <c r="AQ53" s="132"/>
      <c r="AR53" s="132"/>
      <c r="AS53" s="132"/>
      <c r="AT53" s="132"/>
      <c r="AU53" s="132"/>
      <c r="AV53" s="132"/>
      <c r="AW53" s="132"/>
      <c r="AX53" s="132"/>
      <c r="AY53" s="132"/>
      <c r="AZ53" s="132"/>
      <c r="BA53" s="132"/>
      <c r="BB53" s="132"/>
      <c r="BC53" s="132"/>
      <c r="BD53" s="132"/>
      <c r="BE53" s="132"/>
      <c r="BF53" s="132"/>
      <c r="BG53" s="132"/>
      <c r="BH53" s="132"/>
      <c r="BI53" s="132"/>
      <c r="BJ53" s="132"/>
      <c r="BK53" s="132"/>
      <c r="BL53" s="132"/>
      <c r="BM53" s="132"/>
      <c r="BN53" s="132"/>
      <c r="BO53" s="132"/>
      <c r="BP53" s="132"/>
      <c r="BQ53" s="132"/>
      <c r="BR53" s="132"/>
      <c r="BS53" s="132"/>
      <c r="BT53" s="132"/>
      <c r="BU53" s="132"/>
      <c r="BV53" s="132"/>
      <c r="BW53" s="132"/>
      <c r="BX53" s="132"/>
      <c r="BY53" s="132"/>
      <c r="BZ53" s="132"/>
      <c r="CA53" s="132"/>
      <c r="CB53" s="132"/>
      <c r="CC53" s="132"/>
      <c r="CD53" s="132"/>
      <c r="CE53" s="132"/>
      <c r="CF53" s="132"/>
      <c r="CG53" s="132"/>
      <c r="CH53" s="132"/>
      <c r="CI53" s="132"/>
      <c r="CJ53" s="132"/>
      <c r="CK53" s="132"/>
      <c r="CL53" s="132"/>
      <c r="CM53" s="132"/>
      <c r="CN53" s="132"/>
      <c r="CO53" s="132"/>
      <c r="CP53" s="132"/>
      <c r="CQ53" s="132"/>
      <c r="CR53" s="132"/>
      <c r="CS53" s="132"/>
      <c r="CT53" s="132"/>
      <c r="CU53" s="132"/>
      <c r="CV53" s="132"/>
      <c r="CW53" s="132"/>
      <c r="CX53" s="132"/>
      <c r="CY53" s="132"/>
      <c r="CZ53" s="132"/>
      <c r="DA53" s="132"/>
      <c r="DB53" s="132"/>
      <c r="DC53" s="132"/>
      <c r="DD53" s="132"/>
      <c r="DE53" s="132"/>
      <c r="DF53" s="132"/>
      <c r="DG53" s="132"/>
      <c r="DH53" s="132"/>
      <c r="DI53" s="132"/>
      <c r="DJ53" s="132"/>
      <c r="DK53" s="132"/>
      <c r="DL53" s="132"/>
      <c r="DM53" s="132"/>
      <c r="DN53" s="132"/>
      <c r="DO53" s="132"/>
      <c r="DP53" s="132"/>
      <c r="DQ53" s="132"/>
      <c r="DR53" s="132"/>
      <c r="DS53" s="132"/>
      <c r="DT53" s="132"/>
      <c r="DU53" s="132"/>
      <c r="DV53" s="132"/>
      <c r="DW53" s="132"/>
      <c r="DX53" s="132"/>
      <c r="DY53" s="132"/>
      <c r="DZ53" s="132"/>
      <c r="EA53" s="132"/>
      <c r="EB53" s="132"/>
      <c r="EC53" s="132"/>
      <c r="ED53" s="132"/>
      <c r="EE53" s="132"/>
      <c r="EF53" s="132"/>
      <c r="EG53" s="132"/>
      <c r="EH53" s="132"/>
      <c r="EI53" s="132"/>
      <c r="EJ53" s="132"/>
      <c r="EK53" s="132"/>
      <c r="EL53" s="132"/>
      <c r="EM53" s="132"/>
      <c r="EN53" s="132"/>
      <c r="EO53" s="132"/>
      <c r="EP53" s="132"/>
      <c r="EQ53" s="132"/>
      <c r="ER53" s="132"/>
      <c r="ES53" s="132"/>
      <c r="ET53" s="132"/>
      <c r="EU53" s="132"/>
      <c r="EV53" s="132"/>
      <c r="EW53" s="132"/>
      <c r="EX53" s="132"/>
      <c r="EY53" s="132"/>
      <c r="EZ53" s="132"/>
      <c r="FA53" s="133"/>
    </row>
    <row r="54" spans="2:312" ht="15" customHeight="1">
      <c r="D54" s="131"/>
      <c r="E54" s="131"/>
      <c r="F54" s="131"/>
      <c r="G54" s="131"/>
      <c r="H54" s="131"/>
      <c r="I54" s="131"/>
      <c r="J54" s="131"/>
      <c r="K54" s="131"/>
      <c r="L54" s="131"/>
      <c r="M54" s="131"/>
      <c r="N54" s="131"/>
      <c r="O54" s="131"/>
      <c r="P54" s="131"/>
      <c r="Q54" s="131"/>
      <c r="R54" s="131"/>
      <c r="S54" s="131"/>
      <c r="T54" s="131"/>
      <c r="U54" s="131"/>
      <c r="V54" s="131"/>
      <c r="W54" s="131"/>
      <c r="X54" s="131"/>
      <c r="Y54" s="131"/>
      <c r="Z54" s="131"/>
      <c r="AA54" s="131"/>
      <c r="AB54" s="131"/>
      <c r="AC54" s="131"/>
      <c r="AD54" s="131"/>
      <c r="AE54" s="131"/>
      <c r="AF54" s="131"/>
      <c r="AG54" s="131"/>
      <c r="AH54" s="131"/>
      <c r="AI54" s="131"/>
      <c r="AJ54" s="131"/>
      <c r="AK54" s="131"/>
      <c r="AL54" s="131"/>
      <c r="AM54" s="131"/>
      <c r="AN54" s="131"/>
      <c r="AO54" s="131"/>
      <c r="AP54" s="131"/>
      <c r="AQ54" s="131"/>
      <c r="AR54" s="131"/>
      <c r="AS54" s="131"/>
      <c r="AT54" s="131"/>
      <c r="AU54" s="131"/>
      <c r="AV54" s="131"/>
      <c r="AW54" s="131"/>
      <c r="AX54" s="131"/>
      <c r="AY54" s="131"/>
      <c r="AZ54" s="131"/>
      <c r="BA54" s="131"/>
      <c r="BB54" s="131"/>
      <c r="BC54" s="131"/>
      <c r="BD54" s="131"/>
      <c r="BE54" s="131"/>
      <c r="BF54" s="131"/>
      <c r="BG54" s="131"/>
      <c r="BH54" s="131"/>
      <c r="BI54" s="131"/>
      <c r="BJ54" s="131"/>
      <c r="BK54" s="131"/>
      <c r="BL54" s="131"/>
      <c r="BM54" s="131"/>
      <c r="BN54" s="131"/>
      <c r="BO54" s="131"/>
      <c r="BP54" s="131"/>
      <c r="BQ54" s="131"/>
      <c r="BR54" s="131"/>
      <c r="BS54" s="131"/>
      <c r="BT54" s="131"/>
      <c r="BU54" s="131"/>
      <c r="BV54" s="131"/>
      <c r="BW54" s="131"/>
      <c r="BX54" s="131"/>
      <c r="BY54" s="131"/>
      <c r="BZ54" s="131"/>
      <c r="CA54" s="131"/>
      <c r="CB54" s="131"/>
      <c r="CC54" s="131"/>
      <c r="CD54" s="131"/>
      <c r="CE54" s="131"/>
      <c r="CF54" s="131"/>
      <c r="CG54" s="131"/>
      <c r="CH54" s="131"/>
      <c r="CI54" s="131"/>
      <c r="CJ54" s="131"/>
      <c r="CK54" s="131"/>
      <c r="CL54" s="131"/>
      <c r="CM54" s="131"/>
      <c r="CN54" s="131"/>
      <c r="CO54" s="131"/>
      <c r="CP54" s="131"/>
      <c r="CQ54" s="131"/>
      <c r="CR54" s="131"/>
      <c r="CS54" s="131"/>
      <c r="CT54" s="131"/>
      <c r="CU54" s="131"/>
      <c r="CV54" s="131"/>
      <c r="CW54" s="131"/>
      <c r="CX54" s="131"/>
      <c r="CY54" s="131"/>
      <c r="CZ54" s="131"/>
      <c r="DA54" s="131"/>
      <c r="DB54" s="131"/>
      <c r="DC54" s="131"/>
      <c r="DD54" s="131"/>
      <c r="DE54" s="131"/>
      <c r="DF54" s="131"/>
      <c r="DG54" s="131"/>
      <c r="DH54" s="131"/>
      <c r="DI54" s="131"/>
      <c r="DJ54" s="131"/>
      <c r="DK54" s="131"/>
      <c r="DL54" s="131"/>
      <c r="DM54" s="131"/>
      <c r="DN54" s="131"/>
      <c r="DO54" s="131"/>
      <c r="DP54" s="131"/>
      <c r="DQ54" s="131"/>
      <c r="DR54" s="131"/>
      <c r="DS54" s="131"/>
      <c r="DT54" s="131"/>
      <c r="DU54" s="131"/>
      <c r="DV54" s="131"/>
      <c r="DW54" s="131"/>
      <c r="DX54" s="131"/>
      <c r="DY54" s="131"/>
      <c r="DZ54" s="131"/>
      <c r="EA54" s="131"/>
      <c r="EB54" s="131"/>
      <c r="EC54" s="131"/>
      <c r="ED54" s="131"/>
      <c r="EE54" s="131"/>
      <c r="EF54" s="131"/>
      <c r="EG54" s="131"/>
      <c r="EH54" s="131"/>
      <c r="EI54" s="131"/>
      <c r="EJ54" s="131"/>
      <c r="EK54" s="131"/>
      <c r="EL54" s="131"/>
      <c r="EM54" s="131"/>
      <c r="EN54" s="131"/>
      <c r="EO54" s="131"/>
      <c r="EP54" s="131"/>
      <c r="EQ54" s="131"/>
      <c r="ER54" s="131"/>
      <c r="ES54" s="131"/>
      <c r="ET54" s="131"/>
      <c r="EU54" s="131"/>
      <c r="EV54" s="131"/>
      <c r="EW54" s="131"/>
      <c r="EX54" s="131"/>
      <c r="EY54" s="131"/>
      <c r="EZ54" s="131"/>
    </row>
    <row r="55" spans="2:312" ht="27" customHeight="1">
      <c r="B55" s="842" t="s">
        <v>541</v>
      </c>
      <c r="C55" s="843"/>
      <c r="D55" s="135" t="s">
        <v>542</v>
      </c>
      <c r="E55" s="135" t="s">
        <v>543</v>
      </c>
      <c r="F55" s="135" t="s">
        <v>544</v>
      </c>
      <c r="G55" s="135" t="s">
        <v>545</v>
      </c>
      <c r="H55" s="135" t="s">
        <v>667</v>
      </c>
      <c r="I55" s="135" t="s">
        <v>546</v>
      </c>
      <c r="J55" s="135" t="s">
        <v>547</v>
      </c>
      <c r="K55" s="135" t="s">
        <v>548</v>
      </c>
      <c r="L55" s="135" t="s">
        <v>549</v>
      </c>
      <c r="M55" s="135" t="s">
        <v>550</v>
      </c>
      <c r="N55" s="135" t="s">
        <v>551</v>
      </c>
      <c r="O55" s="135" t="s">
        <v>552</v>
      </c>
      <c r="P55" s="135" t="s">
        <v>553</v>
      </c>
      <c r="Q55" s="135" t="s">
        <v>694</v>
      </c>
      <c r="R55" s="135" t="s">
        <v>695</v>
      </c>
      <c r="S55" s="135" t="s">
        <v>783</v>
      </c>
      <c r="T55" s="135" t="s">
        <v>784</v>
      </c>
      <c r="U55" s="135" t="s">
        <v>785</v>
      </c>
      <c r="V55" s="135" t="s">
        <v>786</v>
      </c>
      <c r="W55" s="135" t="s">
        <v>787</v>
      </c>
      <c r="X55" s="135" t="s">
        <v>788</v>
      </c>
      <c r="Y55" s="135" t="s">
        <v>789</v>
      </c>
      <c r="Z55" s="135" t="s">
        <v>790</v>
      </c>
      <c r="AA55" s="135" t="s">
        <v>791</v>
      </c>
      <c r="AB55" s="135" t="s">
        <v>792</v>
      </c>
      <c r="AC55" s="135" t="s">
        <v>836</v>
      </c>
      <c r="AD55" s="135" t="s">
        <v>837</v>
      </c>
      <c r="AE55" s="135" t="s">
        <v>838</v>
      </c>
      <c r="AF55" s="135" t="s">
        <v>839</v>
      </c>
      <c r="AG55" s="135" t="s">
        <v>840</v>
      </c>
      <c r="AH55" s="135" t="s">
        <v>841</v>
      </c>
      <c r="AI55" s="135" t="s">
        <v>842</v>
      </c>
      <c r="AJ55" s="135" t="s">
        <v>843</v>
      </c>
      <c r="AK55" s="135" t="s">
        <v>844</v>
      </c>
      <c r="AL55" s="135" t="s">
        <v>845</v>
      </c>
      <c r="AM55" s="135" t="s">
        <v>846</v>
      </c>
      <c r="AN55" s="135" t="s">
        <v>858</v>
      </c>
      <c r="AO55" s="135" t="s">
        <v>859</v>
      </c>
      <c r="AP55" s="135" t="s">
        <v>860</v>
      </c>
      <c r="AQ55" s="135" t="s">
        <v>861</v>
      </c>
      <c r="AR55" s="135" t="s">
        <v>862</v>
      </c>
      <c r="AS55" s="135" t="s">
        <v>863</v>
      </c>
      <c r="AT55" s="135" t="s">
        <v>864</v>
      </c>
      <c r="AU55" s="135" t="s">
        <v>865</v>
      </c>
      <c r="AV55" s="135" t="s">
        <v>866</v>
      </c>
      <c r="AW55" s="135" t="s">
        <v>867</v>
      </c>
      <c r="AX55" s="135" t="s">
        <v>868</v>
      </c>
      <c r="AY55" s="135" t="s">
        <v>869</v>
      </c>
      <c r="AZ55" s="135" t="s">
        <v>870</v>
      </c>
      <c r="BA55" s="135" t="s">
        <v>871</v>
      </c>
      <c r="BB55" s="135" t="s">
        <v>872</v>
      </c>
      <c r="BC55" s="135" t="s">
        <v>873</v>
      </c>
      <c r="BD55" s="135" t="s">
        <v>874</v>
      </c>
      <c r="BE55" s="135" t="s">
        <v>875</v>
      </c>
      <c r="BF55" s="135" t="s">
        <v>876</v>
      </c>
      <c r="BG55" s="135" t="s">
        <v>877</v>
      </c>
      <c r="BH55" s="135" t="s">
        <v>878</v>
      </c>
      <c r="BI55" s="135" t="s">
        <v>879</v>
      </c>
      <c r="BJ55" s="135" t="s">
        <v>880</v>
      </c>
      <c r="BK55" s="135" t="s">
        <v>881</v>
      </c>
      <c r="BL55" s="135" t="s">
        <v>882</v>
      </c>
      <c r="BM55" s="135" t="s">
        <v>883</v>
      </c>
      <c r="BN55" s="135" t="s">
        <v>884</v>
      </c>
      <c r="BO55" s="135" t="s">
        <v>885</v>
      </c>
      <c r="BP55" s="135" t="s">
        <v>886</v>
      </c>
      <c r="BQ55" s="135" t="s">
        <v>887</v>
      </c>
      <c r="BR55" s="135" t="s">
        <v>888</v>
      </c>
      <c r="BS55" s="135" t="s">
        <v>889</v>
      </c>
      <c r="BT55" s="135" t="s">
        <v>890</v>
      </c>
      <c r="BU55" s="135" t="s">
        <v>891</v>
      </c>
      <c r="BV55" s="135" t="s">
        <v>892</v>
      </c>
      <c r="BW55" s="135" t="s">
        <v>893</v>
      </c>
      <c r="BX55" s="135" t="s">
        <v>894</v>
      </c>
      <c r="BY55" s="135" t="s">
        <v>895</v>
      </c>
      <c r="BZ55" s="135" t="s">
        <v>896</v>
      </c>
      <c r="CA55" s="135" t="s">
        <v>897</v>
      </c>
      <c r="CB55" s="135" t="s">
        <v>898</v>
      </c>
      <c r="CC55" s="135" t="s">
        <v>899</v>
      </c>
      <c r="CD55" s="135" t="s">
        <v>900</v>
      </c>
      <c r="CE55" s="135" t="s">
        <v>901</v>
      </c>
      <c r="CF55" s="135" t="s">
        <v>902</v>
      </c>
      <c r="CG55" s="135" t="s">
        <v>903</v>
      </c>
      <c r="CH55" s="135" t="s">
        <v>904</v>
      </c>
      <c r="CI55" s="135" t="s">
        <v>905</v>
      </c>
      <c r="CJ55" s="135" t="s">
        <v>906</v>
      </c>
      <c r="CK55" s="135" t="s">
        <v>907</v>
      </c>
      <c r="CL55" s="135" t="s">
        <v>908</v>
      </c>
      <c r="CM55" s="135" t="s">
        <v>909</v>
      </c>
      <c r="CN55" s="135" t="s">
        <v>910</v>
      </c>
      <c r="CO55" s="135" t="s">
        <v>911</v>
      </c>
      <c r="CP55" s="135" t="s">
        <v>912</v>
      </c>
      <c r="CQ55" s="135" t="s">
        <v>913</v>
      </c>
      <c r="CR55" s="135" t="s">
        <v>914</v>
      </c>
      <c r="CS55" s="135" t="s">
        <v>915</v>
      </c>
      <c r="CT55" s="135" t="s">
        <v>916</v>
      </c>
      <c r="CU55" s="135" t="s">
        <v>917</v>
      </c>
      <c r="CV55" s="135" t="s">
        <v>918</v>
      </c>
      <c r="CW55" s="135" t="s">
        <v>919</v>
      </c>
      <c r="CX55" s="135" t="s">
        <v>920</v>
      </c>
      <c r="CY55" s="135" t="s">
        <v>921</v>
      </c>
      <c r="CZ55" s="135" t="s">
        <v>922</v>
      </c>
      <c r="DA55" s="135" t="s">
        <v>923</v>
      </c>
      <c r="DB55" s="135" t="s">
        <v>924</v>
      </c>
      <c r="DC55" s="135" t="s">
        <v>925</v>
      </c>
      <c r="DD55" s="135" t="s">
        <v>926</v>
      </c>
      <c r="DE55" s="135" t="s">
        <v>927</v>
      </c>
      <c r="DF55" s="135" t="s">
        <v>928</v>
      </c>
      <c r="DG55" s="135" t="s">
        <v>929</v>
      </c>
      <c r="DH55" s="135" t="s">
        <v>930</v>
      </c>
      <c r="DI55" s="135" t="s">
        <v>931</v>
      </c>
      <c r="DJ55" s="135" t="s">
        <v>932</v>
      </c>
      <c r="DK55" s="135" t="s">
        <v>933</v>
      </c>
      <c r="DL55" s="135" t="s">
        <v>934</v>
      </c>
      <c r="DM55" s="135" t="s">
        <v>935</v>
      </c>
      <c r="DN55" s="135" t="s">
        <v>936</v>
      </c>
      <c r="DO55" s="135" t="s">
        <v>937</v>
      </c>
      <c r="DP55" s="135" t="s">
        <v>938</v>
      </c>
      <c r="DQ55" s="135" t="s">
        <v>939</v>
      </c>
      <c r="DR55" s="135" t="s">
        <v>940</v>
      </c>
      <c r="DS55" s="135" t="s">
        <v>941</v>
      </c>
      <c r="DT55" s="135" t="s">
        <v>942</v>
      </c>
      <c r="DU55" s="135" t="s">
        <v>943</v>
      </c>
      <c r="DV55" s="135" t="s">
        <v>944</v>
      </c>
      <c r="DW55" s="135" t="s">
        <v>945</v>
      </c>
      <c r="DX55" s="135" t="s">
        <v>946</v>
      </c>
      <c r="DY55" s="135" t="s">
        <v>947</v>
      </c>
      <c r="DZ55" s="135" t="s">
        <v>948</v>
      </c>
      <c r="EA55" s="135" t="s">
        <v>949</v>
      </c>
      <c r="EB55" s="135" t="s">
        <v>950</v>
      </c>
      <c r="EC55" s="135" t="s">
        <v>951</v>
      </c>
      <c r="ED55" s="135" t="s">
        <v>952</v>
      </c>
      <c r="EE55" s="135" t="s">
        <v>953</v>
      </c>
      <c r="EF55" s="135" t="s">
        <v>954</v>
      </c>
      <c r="EG55" s="135" t="s">
        <v>955</v>
      </c>
      <c r="EH55" s="135" t="s">
        <v>956</v>
      </c>
      <c r="EI55" s="135" t="s">
        <v>957</v>
      </c>
      <c r="EJ55" s="135" t="s">
        <v>958</v>
      </c>
      <c r="EK55" s="135" t="s">
        <v>959</v>
      </c>
      <c r="EL55" s="135" t="s">
        <v>960</v>
      </c>
      <c r="EM55" s="135" t="s">
        <v>961</v>
      </c>
      <c r="EN55" s="135" t="s">
        <v>962</v>
      </c>
      <c r="EO55" s="135" t="s">
        <v>963</v>
      </c>
      <c r="EP55" s="135" t="s">
        <v>964</v>
      </c>
      <c r="EQ55" s="135" t="s">
        <v>965</v>
      </c>
      <c r="ER55" s="135" t="s">
        <v>966</v>
      </c>
      <c r="ES55" s="135" t="s">
        <v>967</v>
      </c>
      <c r="ET55" s="135" t="s">
        <v>968</v>
      </c>
      <c r="EU55" s="135" t="s">
        <v>969</v>
      </c>
      <c r="EV55" s="135" t="s">
        <v>970</v>
      </c>
      <c r="EW55" s="135" t="s">
        <v>971</v>
      </c>
      <c r="EX55" s="135" t="s">
        <v>972</v>
      </c>
      <c r="EY55" s="135" t="s">
        <v>973</v>
      </c>
      <c r="EZ55" s="135" t="s">
        <v>974</v>
      </c>
    </row>
    <row r="56" spans="2:312" ht="27" customHeight="1">
      <c r="B56" s="915" t="s">
        <v>793</v>
      </c>
      <c r="C56" s="916"/>
      <c r="D56" s="953" t="s">
        <v>975</v>
      </c>
      <c r="E56" s="954"/>
      <c r="F56" s="954"/>
      <c r="G56" s="954"/>
      <c r="H56" s="954"/>
      <c r="I56" s="954"/>
      <c r="J56" s="954"/>
      <c r="K56" s="954"/>
      <c r="L56" s="954"/>
      <c r="M56" s="954"/>
      <c r="N56" s="954"/>
      <c r="O56" s="954"/>
      <c r="P56" s="954"/>
      <c r="Q56" s="954"/>
      <c r="R56" s="954"/>
      <c r="S56" s="954"/>
      <c r="T56" s="954"/>
      <c r="U56" s="954"/>
      <c r="V56" s="954"/>
      <c r="W56" s="954"/>
      <c r="X56" s="954"/>
      <c r="Y56" s="954"/>
      <c r="Z56" s="954"/>
      <c r="AA56" s="954"/>
      <c r="AB56" s="954"/>
      <c r="AC56" s="954"/>
      <c r="AD56" s="954"/>
      <c r="AE56" s="955"/>
      <c r="AF56" s="953" t="s">
        <v>976</v>
      </c>
      <c r="AG56" s="954"/>
      <c r="AH56" s="954"/>
      <c r="AI56" s="954"/>
      <c r="AJ56" s="954"/>
      <c r="AK56" s="954"/>
      <c r="AL56" s="954"/>
      <c r="AM56" s="954"/>
      <c r="AN56" s="954"/>
      <c r="AO56" s="954"/>
      <c r="AP56" s="954"/>
      <c r="AQ56" s="955"/>
      <c r="AR56" s="953" t="s">
        <v>977</v>
      </c>
      <c r="AS56" s="954"/>
      <c r="AT56" s="954"/>
      <c r="AU56" s="954"/>
      <c r="AV56" s="954"/>
      <c r="AW56" s="954"/>
      <c r="AX56" s="954"/>
      <c r="AY56" s="954"/>
      <c r="AZ56" s="954"/>
      <c r="BA56" s="954"/>
      <c r="BB56" s="954"/>
      <c r="BC56" s="955"/>
      <c r="BD56" s="953" t="s">
        <v>978</v>
      </c>
      <c r="BE56" s="954"/>
      <c r="BF56" s="954"/>
      <c r="BG56" s="954"/>
      <c r="BH56" s="954"/>
      <c r="BI56" s="954"/>
      <c r="BJ56" s="954"/>
      <c r="BK56" s="954"/>
      <c r="BL56" s="954"/>
      <c r="BM56" s="954"/>
      <c r="BN56" s="954"/>
      <c r="BO56" s="955"/>
      <c r="BP56" s="953" t="s">
        <v>979</v>
      </c>
      <c r="BQ56" s="954"/>
      <c r="BR56" s="954"/>
      <c r="BS56" s="954"/>
      <c r="BT56" s="954"/>
      <c r="BU56" s="954"/>
      <c r="BV56" s="954"/>
      <c r="BW56" s="954"/>
      <c r="BX56" s="954"/>
      <c r="BY56" s="954"/>
      <c r="BZ56" s="954"/>
      <c r="CA56" s="955"/>
      <c r="CB56" s="953" t="s">
        <v>980</v>
      </c>
      <c r="CC56" s="954"/>
      <c r="CD56" s="954"/>
      <c r="CE56" s="954"/>
      <c r="CF56" s="954"/>
      <c r="CG56" s="954"/>
      <c r="CH56" s="954"/>
      <c r="CI56" s="954"/>
      <c r="CJ56" s="954"/>
      <c r="CK56" s="954"/>
      <c r="CL56" s="954"/>
      <c r="CM56" s="954"/>
      <c r="CN56" s="954"/>
      <c r="CO56" s="954"/>
      <c r="CP56" s="954"/>
      <c r="CQ56" s="954"/>
      <c r="CR56" s="954"/>
      <c r="CS56" s="954"/>
      <c r="CT56" s="954"/>
      <c r="CU56" s="954"/>
      <c r="CV56" s="954"/>
      <c r="CW56" s="954"/>
      <c r="CX56" s="954"/>
      <c r="CY56" s="954"/>
      <c r="CZ56" s="954"/>
      <c r="DA56" s="954"/>
      <c r="DB56" s="954"/>
      <c r="DC56" s="955"/>
      <c r="DD56" s="953" t="s">
        <v>981</v>
      </c>
      <c r="DE56" s="954"/>
      <c r="DF56" s="954"/>
      <c r="DG56" s="954"/>
      <c r="DH56" s="954"/>
      <c r="DI56" s="954"/>
      <c r="DJ56" s="954"/>
      <c r="DK56" s="954"/>
      <c r="DL56" s="954"/>
      <c r="DM56" s="954"/>
      <c r="DN56" s="954"/>
      <c r="DO56" s="955"/>
      <c r="DP56" s="953" t="s">
        <v>982</v>
      </c>
      <c r="DQ56" s="954"/>
      <c r="DR56" s="954"/>
      <c r="DS56" s="954"/>
      <c r="DT56" s="954"/>
      <c r="DU56" s="954"/>
      <c r="DV56" s="954"/>
      <c r="DW56" s="954"/>
      <c r="DX56" s="954"/>
      <c r="DY56" s="954"/>
      <c r="DZ56" s="954"/>
      <c r="EA56" s="955"/>
      <c r="EB56" s="953" t="s">
        <v>983</v>
      </c>
      <c r="EC56" s="954"/>
      <c r="ED56" s="954"/>
      <c r="EE56" s="954"/>
      <c r="EF56" s="954"/>
      <c r="EG56" s="954"/>
      <c r="EH56" s="954"/>
      <c r="EI56" s="954"/>
      <c r="EJ56" s="954"/>
      <c r="EK56" s="954"/>
      <c r="EL56" s="954"/>
      <c r="EM56" s="955"/>
      <c r="EN56" s="953" t="s">
        <v>984</v>
      </c>
      <c r="EO56" s="954"/>
      <c r="EP56" s="954"/>
      <c r="EQ56" s="954"/>
      <c r="ER56" s="954"/>
      <c r="ES56" s="954"/>
      <c r="ET56" s="954"/>
      <c r="EU56" s="954"/>
      <c r="EV56" s="954"/>
      <c r="EW56" s="954"/>
      <c r="EX56" s="954"/>
      <c r="EY56" s="955"/>
      <c r="EZ56" s="958" t="s">
        <v>557</v>
      </c>
    </row>
    <row r="57" spans="2:312" s="99" customFormat="1" ht="27" customHeight="1">
      <c r="B57" s="917"/>
      <c r="C57" s="918"/>
      <c r="D57" s="935" t="s">
        <v>797</v>
      </c>
      <c r="E57" s="936"/>
      <c r="F57" s="936"/>
      <c r="G57" s="937"/>
      <c r="H57" s="935" t="s">
        <v>985</v>
      </c>
      <c r="I57" s="937"/>
      <c r="J57" s="923" t="s">
        <v>810</v>
      </c>
      <c r="K57" s="938" t="s">
        <v>811</v>
      </c>
      <c r="L57" s="942"/>
      <c r="M57" s="942"/>
      <c r="N57" s="926"/>
      <c r="O57" s="943" t="s">
        <v>986</v>
      </c>
      <c r="P57" s="935" t="s">
        <v>848</v>
      </c>
      <c r="Q57" s="936"/>
      <c r="R57" s="937"/>
      <c r="S57" s="834" t="s">
        <v>801</v>
      </c>
      <c r="T57" s="852" t="s">
        <v>802</v>
      </c>
      <c r="U57" s="935" t="s">
        <v>992</v>
      </c>
      <c r="V57" s="937"/>
      <c r="W57" s="935" t="s">
        <v>988</v>
      </c>
      <c r="X57" s="936"/>
      <c r="Y57" s="937"/>
      <c r="Z57" s="938" t="s">
        <v>989</v>
      </c>
      <c r="AA57" s="926"/>
      <c r="AB57" s="935" t="s">
        <v>805</v>
      </c>
      <c r="AC57" s="936"/>
      <c r="AD57" s="937"/>
      <c r="AE57" s="943" t="s">
        <v>990</v>
      </c>
      <c r="AF57" s="943" t="s">
        <v>806</v>
      </c>
      <c r="AG57" s="943" t="s">
        <v>798</v>
      </c>
      <c r="AH57" s="935" t="s">
        <v>799</v>
      </c>
      <c r="AI57" s="936"/>
      <c r="AJ57" s="937"/>
      <c r="AK57" s="943" t="s">
        <v>800</v>
      </c>
      <c r="AL57" s="852" t="s">
        <v>808</v>
      </c>
      <c r="AM57" s="943" t="s">
        <v>803</v>
      </c>
      <c r="AN57" s="938" t="s">
        <v>989</v>
      </c>
      <c r="AO57" s="926"/>
      <c r="AP57" s="943" t="s">
        <v>805</v>
      </c>
      <c r="AQ57" s="943" t="s">
        <v>990</v>
      </c>
      <c r="AR57" s="943" t="s">
        <v>806</v>
      </c>
      <c r="AS57" s="943" t="s">
        <v>798</v>
      </c>
      <c r="AT57" s="935" t="s">
        <v>799</v>
      </c>
      <c r="AU57" s="936"/>
      <c r="AV57" s="937"/>
      <c r="AW57" s="943" t="s">
        <v>800</v>
      </c>
      <c r="AX57" s="923" t="s">
        <v>808</v>
      </c>
      <c r="AY57" s="943" t="s">
        <v>803</v>
      </c>
      <c r="AZ57" s="938" t="s">
        <v>989</v>
      </c>
      <c r="BA57" s="926"/>
      <c r="BB57" s="943" t="s">
        <v>805</v>
      </c>
      <c r="BC57" s="943" t="s">
        <v>991</v>
      </c>
      <c r="BD57" s="943" t="s">
        <v>806</v>
      </c>
      <c r="BE57" s="943" t="s">
        <v>798</v>
      </c>
      <c r="BF57" s="935" t="s">
        <v>799</v>
      </c>
      <c r="BG57" s="936"/>
      <c r="BH57" s="937"/>
      <c r="BI57" s="943" t="s">
        <v>800</v>
      </c>
      <c r="BJ57" s="852" t="s">
        <v>808</v>
      </c>
      <c r="BK57" s="943" t="s">
        <v>803</v>
      </c>
      <c r="BL57" s="938" t="s">
        <v>989</v>
      </c>
      <c r="BM57" s="926"/>
      <c r="BN57" s="943" t="s">
        <v>805</v>
      </c>
      <c r="BO57" s="943" t="s">
        <v>991</v>
      </c>
      <c r="BP57" s="943" t="s">
        <v>806</v>
      </c>
      <c r="BQ57" s="943" t="s">
        <v>798</v>
      </c>
      <c r="BR57" s="935" t="s">
        <v>799</v>
      </c>
      <c r="BS57" s="936"/>
      <c r="BT57" s="937"/>
      <c r="BU57" s="943" t="s">
        <v>800</v>
      </c>
      <c r="BV57" s="946" t="s">
        <v>808</v>
      </c>
      <c r="BW57" s="943" t="s">
        <v>803</v>
      </c>
      <c r="BX57" s="938" t="s">
        <v>989</v>
      </c>
      <c r="BY57" s="926"/>
      <c r="BZ57" s="943" t="s">
        <v>805</v>
      </c>
      <c r="CA57" s="943" t="s">
        <v>990</v>
      </c>
      <c r="CB57" s="935" t="s">
        <v>797</v>
      </c>
      <c r="CC57" s="936"/>
      <c r="CD57" s="936"/>
      <c r="CE57" s="937"/>
      <c r="CF57" s="935" t="s">
        <v>985</v>
      </c>
      <c r="CG57" s="937"/>
      <c r="CH57" s="923" t="s">
        <v>810</v>
      </c>
      <c r="CI57" s="938" t="s">
        <v>811</v>
      </c>
      <c r="CJ57" s="942"/>
      <c r="CK57" s="942"/>
      <c r="CL57" s="926"/>
      <c r="CM57" s="943" t="s">
        <v>986</v>
      </c>
      <c r="CN57" s="935" t="s">
        <v>848</v>
      </c>
      <c r="CO57" s="936"/>
      <c r="CP57" s="937"/>
      <c r="CQ57" s="834" t="s">
        <v>801</v>
      </c>
      <c r="CR57" s="852" t="s">
        <v>802</v>
      </c>
      <c r="CS57" s="935" t="s">
        <v>992</v>
      </c>
      <c r="CT57" s="937"/>
      <c r="CU57" s="935" t="s">
        <v>988</v>
      </c>
      <c r="CV57" s="936"/>
      <c r="CW57" s="937"/>
      <c r="CX57" s="938" t="s">
        <v>989</v>
      </c>
      <c r="CY57" s="926"/>
      <c r="CZ57" s="935" t="s">
        <v>805</v>
      </c>
      <c r="DA57" s="936"/>
      <c r="DB57" s="937"/>
      <c r="DC57" s="943" t="s">
        <v>990</v>
      </c>
      <c r="DD57" s="943" t="s">
        <v>806</v>
      </c>
      <c r="DE57" s="943" t="s">
        <v>798</v>
      </c>
      <c r="DF57" s="935" t="s">
        <v>799</v>
      </c>
      <c r="DG57" s="936"/>
      <c r="DH57" s="937"/>
      <c r="DI57" s="943" t="s">
        <v>800</v>
      </c>
      <c r="DJ57" s="852" t="s">
        <v>808</v>
      </c>
      <c r="DK57" s="943" t="s">
        <v>803</v>
      </c>
      <c r="DL57" s="938" t="s">
        <v>989</v>
      </c>
      <c r="DM57" s="926"/>
      <c r="DN57" s="943" t="s">
        <v>805</v>
      </c>
      <c r="DO57" s="943" t="s">
        <v>990</v>
      </c>
      <c r="DP57" s="943" t="s">
        <v>806</v>
      </c>
      <c r="DQ57" s="943" t="s">
        <v>798</v>
      </c>
      <c r="DR57" s="935" t="s">
        <v>799</v>
      </c>
      <c r="DS57" s="936"/>
      <c r="DT57" s="937"/>
      <c r="DU57" s="943" t="s">
        <v>800</v>
      </c>
      <c r="DV57" s="923" t="s">
        <v>808</v>
      </c>
      <c r="DW57" s="943" t="s">
        <v>803</v>
      </c>
      <c r="DX57" s="938" t="s">
        <v>989</v>
      </c>
      <c r="DY57" s="926"/>
      <c r="DZ57" s="943" t="s">
        <v>805</v>
      </c>
      <c r="EA57" s="943" t="s">
        <v>991</v>
      </c>
      <c r="EB57" s="943" t="s">
        <v>806</v>
      </c>
      <c r="EC57" s="943" t="s">
        <v>798</v>
      </c>
      <c r="ED57" s="935" t="s">
        <v>799</v>
      </c>
      <c r="EE57" s="936"/>
      <c r="EF57" s="937"/>
      <c r="EG57" s="943" t="s">
        <v>800</v>
      </c>
      <c r="EH57" s="852" t="s">
        <v>808</v>
      </c>
      <c r="EI57" s="943" t="s">
        <v>803</v>
      </c>
      <c r="EJ57" s="938" t="s">
        <v>989</v>
      </c>
      <c r="EK57" s="926"/>
      <c r="EL57" s="943" t="s">
        <v>805</v>
      </c>
      <c r="EM57" s="943" t="s">
        <v>991</v>
      </c>
      <c r="EN57" s="943" t="s">
        <v>806</v>
      </c>
      <c r="EO57" s="943" t="s">
        <v>798</v>
      </c>
      <c r="EP57" s="935" t="s">
        <v>799</v>
      </c>
      <c r="EQ57" s="936"/>
      <c r="ER57" s="937"/>
      <c r="ES57" s="943" t="s">
        <v>800</v>
      </c>
      <c r="ET57" s="946" t="s">
        <v>808</v>
      </c>
      <c r="EU57" s="943" t="s">
        <v>803</v>
      </c>
      <c r="EV57" s="938" t="s">
        <v>989</v>
      </c>
      <c r="EW57" s="926"/>
      <c r="EX57" s="943" t="s">
        <v>805</v>
      </c>
      <c r="EY57" s="943" t="s">
        <v>990</v>
      </c>
      <c r="EZ57" s="959"/>
      <c r="FB57" s="46"/>
      <c r="FC57" s="46"/>
      <c r="FD57" s="46"/>
      <c r="FE57" s="46"/>
      <c r="FF57" s="46"/>
      <c r="FG57" s="46"/>
      <c r="FH57" s="46"/>
      <c r="FI57" s="46"/>
      <c r="FJ57" s="46"/>
      <c r="FK57" s="46"/>
      <c r="FL57" s="46"/>
      <c r="FM57" s="46"/>
      <c r="FN57" s="46"/>
      <c r="FO57" s="46"/>
      <c r="FP57" s="46"/>
      <c r="FQ57" s="46"/>
      <c r="FR57" s="46"/>
      <c r="FS57" s="46"/>
      <c r="FT57" s="46"/>
      <c r="FU57" s="46"/>
      <c r="FV57" s="46"/>
      <c r="FW57" s="46"/>
      <c r="FX57" s="46"/>
      <c r="FY57" s="46"/>
      <c r="FZ57" s="46"/>
      <c r="GA57" s="46"/>
      <c r="GB57" s="46"/>
      <c r="GC57" s="46"/>
      <c r="GD57" s="46"/>
      <c r="GE57" s="46"/>
      <c r="GF57" s="46"/>
      <c r="GG57" s="46"/>
      <c r="GH57" s="46"/>
      <c r="GI57" s="46"/>
      <c r="GJ57" s="46"/>
      <c r="GK57" s="46"/>
      <c r="GL57" s="46"/>
      <c r="GM57" s="46"/>
      <c r="GN57" s="46"/>
      <c r="GO57" s="46"/>
      <c r="GP57" s="46"/>
      <c r="GQ57" s="46"/>
      <c r="GR57" s="46"/>
      <c r="GS57" s="46"/>
      <c r="GT57" s="46"/>
      <c r="GU57" s="46"/>
      <c r="GV57" s="46"/>
      <c r="GW57" s="46"/>
      <c r="GX57" s="46"/>
      <c r="GY57" s="46"/>
      <c r="GZ57" s="46"/>
      <c r="HA57" s="46"/>
      <c r="HB57" s="46"/>
      <c r="HC57" s="46"/>
      <c r="HD57" s="46"/>
      <c r="HE57" s="46"/>
      <c r="HF57" s="46"/>
      <c r="HG57" s="46"/>
      <c r="HH57" s="46"/>
      <c r="HI57" s="46"/>
      <c r="HJ57" s="46"/>
      <c r="HK57" s="46"/>
      <c r="HL57" s="46"/>
      <c r="HM57" s="46"/>
      <c r="HN57" s="46"/>
      <c r="HO57" s="46"/>
      <c r="HP57" s="46"/>
      <c r="HQ57" s="46"/>
      <c r="HR57" s="46"/>
      <c r="HS57" s="46"/>
      <c r="HT57" s="46"/>
      <c r="HU57" s="46"/>
      <c r="HV57" s="46"/>
      <c r="HW57" s="46"/>
      <c r="HX57" s="46"/>
      <c r="HY57" s="46"/>
      <c r="HZ57" s="46"/>
      <c r="IA57" s="46"/>
      <c r="IB57" s="46"/>
      <c r="IC57" s="46"/>
      <c r="ID57" s="46"/>
      <c r="IE57" s="46"/>
      <c r="IF57" s="46"/>
      <c r="IG57" s="46"/>
      <c r="IH57" s="46"/>
      <c r="II57" s="46"/>
      <c r="IJ57" s="46"/>
      <c r="IK57" s="46"/>
      <c r="IL57" s="46"/>
      <c r="IM57" s="46"/>
      <c r="IN57" s="46"/>
      <c r="IO57" s="46"/>
      <c r="IP57" s="46"/>
      <c r="IQ57" s="46"/>
      <c r="IR57" s="46"/>
      <c r="IS57" s="46"/>
      <c r="IT57" s="46"/>
      <c r="IU57" s="46"/>
      <c r="IV57" s="46"/>
      <c r="IW57" s="46"/>
      <c r="IX57" s="46"/>
      <c r="IY57" s="46"/>
      <c r="IZ57" s="46"/>
      <c r="JA57" s="46"/>
      <c r="JB57" s="46"/>
      <c r="JC57" s="46"/>
      <c r="JD57" s="46"/>
      <c r="JE57" s="46"/>
      <c r="JF57" s="46"/>
      <c r="JG57" s="46"/>
      <c r="JH57" s="46"/>
      <c r="JI57" s="46"/>
      <c r="JJ57" s="46"/>
      <c r="JK57" s="46"/>
      <c r="JL57" s="46"/>
      <c r="JM57" s="46"/>
      <c r="JN57" s="46"/>
      <c r="JO57" s="46"/>
      <c r="JP57" s="46"/>
      <c r="JQ57" s="46"/>
      <c r="JR57" s="46"/>
      <c r="JS57" s="46"/>
      <c r="JT57" s="46"/>
      <c r="JU57" s="46"/>
      <c r="JV57" s="46"/>
      <c r="JW57" s="46"/>
      <c r="JX57" s="46"/>
      <c r="JY57" s="46"/>
      <c r="JZ57" s="46"/>
      <c r="KA57" s="46"/>
      <c r="KB57" s="46"/>
      <c r="KC57" s="46"/>
      <c r="KD57" s="46"/>
      <c r="KE57" s="46"/>
      <c r="KF57" s="46"/>
      <c r="KG57" s="46"/>
      <c r="KH57" s="46"/>
      <c r="KI57" s="46"/>
      <c r="KJ57" s="46"/>
      <c r="KK57" s="46"/>
      <c r="KL57" s="46"/>
      <c r="KM57" s="46"/>
      <c r="KN57" s="46"/>
      <c r="KO57" s="46"/>
      <c r="KP57" s="46"/>
      <c r="KQ57" s="46"/>
      <c r="KR57" s="46"/>
      <c r="KS57" s="46"/>
      <c r="KT57" s="46"/>
      <c r="KU57" s="46"/>
      <c r="KV57" s="46"/>
      <c r="KW57" s="46"/>
      <c r="KX57" s="46"/>
      <c r="KY57" s="46"/>
      <c r="KZ57" s="46"/>
    </row>
    <row r="58" spans="2:312" s="99" customFormat="1" ht="51" customHeight="1">
      <c r="B58" s="917"/>
      <c r="C58" s="918"/>
      <c r="D58" s="136" t="s">
        <v>993</v>
      </c>
      <c r="E58" s="136" t="s">
        <v>994</v>
      </c>
      <c r="F58" s="136" t="s">
        <v>995</v>
      </c>
      <c r="G58" s="136" t="s">
        <v>996</v>
      </c>
      <c r="H58" s="136" t="s">
        <v>997</v>
      </c>
      <c r="I58" s="136" t="s">
        <v>998</v>
      </c>
      <c r="J58" s="924"/>
      <c r="K58" s="136" t="s">
        <v>999</v>
      </c>
      <c r="L58" s="136" t="s">
        <v>1000</v>
      </c>
      <c r="M58" s="136" t="s">
        <v>1001</v>
      </c>
      <c r="N58" s="136" t="s">
        <v>1002</v>
      </c>
      <c r="O58" s="944"/>
      <c r="P58" s="136" t="s">
        <v>1003</v>
      </c>
      <c r="Q58" s="364" t="s">
        <v>1004</v>
      </c>
      <c r="R58" s="136" t="s">
        <v>1005</v>
      </c>
      <c r="S58" s="837"/>
      <c r="T58" s="853"/>
      <c r="U58" s="364" t="s">
        <v>1006</v>
      </c>
      <c r="V58" s="136" t="s">
        <v>206</v>
      </c>
      <c r="W58" s="136" t="s">
        <v>1007</v>
      </c>
      <c r="X58" s="136" t="s">
        <v>1008</v>
      </c>
      <c r="Y58" s="136" t="s">
        <v>1002</v>
      </c>
      <c r="Z58" s="364" t="s">
        <v>815</v>
      </c>
      <c r="AA58" s="364" t="s">
        <v>15</v>
      </c>
      <c r="AB58" s="138" t="s">
        <v>1009</v>
      </c>
      <c r="AC58" s="136" t="s">
        <v>1010</v>
      </c>
      <c r="AD58" s="136" t="s">
        <v>1002</v>
      </c>
      <c r="AE58" s="944"/>
      <c r="AF58" s="944"/>
      <c r="AG58" s="944"/>
      <c r="AH58" s="364" t="s">
        <v>810</v>
      </c>
      <c r="AI58" s="364" t="s">
        <v>811</v>
      </c>
      <c r="AJ58" s="136" t="s">
        <v>812</v>
      </c>
      <c r="AK58" s="944"/>
      <c r="AL58" s="853"/>
      <c r="AM58" s="944"/>
      <c r="AN58" s="364" t="s">
        <v>815</v>
      </c>
      <c r="AO58" s="364" t="s">
        <v>15</v>
      </c>
      <c r="AP58" s="944"/>
      <c r="AQ58" s="944"/>
      <c r="AR58" s="944"/>
      <c r="AS58" s="944"/>
      <c r="AT58" s="364" t="s">
        <v>810</v>
      </c>
      <c r="AU58" s="364" t="s">
        <v>811</v>
      </c>
      <c r="AV58" s="136" t="s">
        <v>812</v>
      </c>
      <c r="AW58" s="944"/>
      <c r="AX58" s="924"/>
      <c r="AY58" s="944"/>
      <c r="AZ58" s="364" t="s">
        <v>815</v>
      </c>
      <c r="BA58" s="364" t="s">
        <v>15</v>
      </c>
      <c r="BB58" s="944"/>
      <c r="BC58" s="944"/>
      <c r="BD58" s="944"/>
      <c r="BE58" s="944"/>
      <c r="BF58" s="364" t="s">
        <v>810</v>
      </c>
      <c r="BG58" s="364" t="s">
        <v>811</v>
      </c>
      <c r="BH58" s="136" t="s">
        <v>812</v>
      </c>
      <c r="BI58" s="944"/>
      <c r="BJ58" s="853"/>
      <c r="BK58" s="944"/>
      <c r="BL58" s="364" t="s">
        <v>815</v>
      </c>
      <c r="BM58" s="364" t="s">
        <v>15</v>
      </c>
      <c r="BN58" s="944"/>
      <c r="BO58" s="944"/>
      <c r="BP58" s="944"/>
      <c r="BQ58" s="944"/>
      <c r="BR58" s="364" t="s">
        <v>810</v>
      </c>
      <c r="BS58" s="364" t="s">
        <v>811</v>
      </c>
      <c r="BT58" s="136" t="s">
        <v>812</v>
      </c>
      <c r="BU58" s="944"/>
      <c r="BV58" s="924"/>
      <c r="BW58" s="944"/>
      <c r="BX58" s="364" t="s">
        <v>815</v>
      </c>
      <c r="BY58" s="364" t="s">
        <v>15</v>
      </c>
      <c r="BZ58" s="944"/>
      <c r="CA58" s="944"/>
      <c r="CB58" s="136" t="s">
        <v>993</v>
      </c>
      <c r="CC58" s="136" t="s">
        <v>994</v>
      </c>
      <c r="CD58" s="136" t="s">
        <v>995</v>
      </c>
      <c r="CE58" s="136" t="s">
        <v>996</v>
      </c>
      <c r="CF58" s="136" t="s">
        <v>997</v>
      </c>
      <c r="CG58" s="136" t="s">
        <v>998</v>
      </c>
      <c r="CH58" s="924"/>
      <c r="CI58" s="136" t="s">
        <v>999</v>
      </c>
      <c r="CJ58" s="136" t="s">
        <v>1000</v>
      </c>
      <c r="CK58" s="136" t="s">
        <v>1001</v>
      </c>
      <c r="CL58" s="136" t="s">
        <v>1002</v>
      </c>
      <c r="CM58" s="944"/>
      <c r="CN58" s="136" t="s">
        <v>1003</v>
      </c>
      <c r="CO58" s="136" t="s">
        <v>1004</v>
      </c>
      <c r="CP58" s="136" t="s">
        <v>1005</v>
      </c>
      <c r="CQ58" s="837"/>
      <c r="CR58" s="853"/>
      <c r="CS58" s="364" t="s">
        <v>1006</v>
      </c>
      <c r="CT58" s="136" t="s">
        <v>206</v>
      </c>
      <c r="CU58" s="136" t="s">
        <v>1007</v>
      </c>
      <c r="CV58" s="136" t="s">
        <v>1008</v>
      </c>
      <c r="CW58" s="136" t="s">
        <v>1002</v>
      </c>
      <c r="CX58" s="364" t="s">
        <v>815</v>
      </c>
      <c r="CY58" s="364" t="s">
        <v>15</v>
      </c>
      <c r="CZ58" s="138" t="s">
        <v>1009</v>
      </c>
      <c r="DA58" s="136" t="s">
        <v>1010</v>
      </c>
      <c r="DB58" s="136" t="s">
        <v>1002</v>
      </c>
      <c r="DC58" s="944"/>
      <c r="DD58" s="944"/>
      <c r="DE58" s="944"/>
      <c r="DF58" s="364" t="s">
        <v>810</v>
      </c>
      <c r="DG58" s="364" t="s">
        <v>811</v>
      </c>
      <c r="DH58" s="136" t="s">
        <v>812</v>
      </c>
      <c r="DI58" s="944"/>
      <c r="DJ58" s="853"/>
      <c r="DK58" s="944"/>
      <c r="DL58" s="364" t="s">
        <v>815</v>
      </c>
      <c r="DM58" s="364" t="s">
        <v>15</v>
      </c>
      <c r="DN58" s="944"/>
      <c r="DO58" s="944"/>
      <c r="DP58" s="944"/>
      <c r="DQ58" s="944"/>
      <c r="DR58" s="364" t="s">
        <v>810</v>
      </c>
      <c r="DS58" s="364" t="s">
        <v>811</v>
      </c>
      <c r="DT58" s="136" t="s">
        <v>812</v>
      </c>
      <c r="DU58" s="944"/>
      <c r="DV58" s="924"/>
      <c r="DW58" s="944"/>
      <c r="DX58" s="364" t="s">
        <v>815</v>
      </c>
      <c r="DY58" s="364" t="s">
        <v>15</v>
      </c>
      <c r="DZ58" s="944"/>
      <c r="EA58" s="944"/>
      <c r="EB58" s="944"/>
      <c r="EC58" s="944"/>
      <c r="ED58" s="364" t="s">
        <v>810</v>
      </c>
      <c r="EE58" s="364" t="s">
        <v>811</v>
      </c>
      <c r="EF58" s="136" t="s">
        <v>812</v>
      </c>
      <c r="EG58" s="944"/>
      <c r="EH58" s="853"/>
      <c r="EI58" s="944"/>
      <c r="EJ58" s="364" t="s">
        <v>815</v>
      </c>
      <c r="EK58" s="364" t="s">
        <v>15</v>
      </c>
      <c r="EL58" s="944"/>
      <c r="EM58" s="944"/>
      <c r="EN58" s="944"/>
      <c r="EO58" s="944"/>
      <c r="EP58" s="364" t="s">
        <v>810</v>
      </c>
      <c r="EQ58" s="364" t="s">
        <v>811</v>
      </c>
      <c r="ER58" s="136" t="s">
        <v>812</v>
      </c>
      <c r="ES58" s="944"/>
      <c r="ET58" s="924"/>
      <c r="EU58" s="944"/>
      <c r="EV58" s="364" t="s">
        <v>815</v>
      </c>
      <c r="EW58" s="364" t="s">
        <v>15</v>
      </c>
      <c r="EX58" s="944"/>
      <c r="EY58" s="944"/>
      <c r="EZ58" s="960"/>
      <c r="FB58" s="46"/>
      <c r="FC58" s="46"/>
      <c r="FD58" s="46"/>
      <c r="FE58" s="46"/>
      <c r="FF58" s="46"/>
      <c r="FG58" s="46"/>
      <c r="FH58" s="46"/>
      <c r="FI58" s="46"/>
      <c r="FJ58" s="46"/>
      <c r="FK58" s="46"/>
      <c r="FL58" s="46"/>
      <c r="FM58" s="46"/>
      <c r="FN58" s="46"/>
      <c r="FO58" s="46"/>
      <c r="FP58" s="46"/>
      <c r="FQ58" s="46"/>
      <c r="FR58" s="46"/>
      <c r="FS58" s="46"/>
      <c r="FT58" s="46"/>
      <c r="FU58" s="46"/>
      <c r="FV58" s="46"/>
      <c r="FW58" s="46"/>
      <c r="FX58" s="46"/>
      <c r="FY58" s="46"/>
      <c r="FZ58" s="46"/>
      <c r="GA58" s="46"/>
      <c r="GB58" s="46"/>
      <c r="GC58" s="46"/>
      <c r="GD58" s="46"/>
      <c r="GE58" s="46"/>
      <c r="GF58" s="46"/>
      <c r="GG58" s="46"/>
      <c r="GH58" s="46"/>
      <c r="GI58" s="46"/>
      <c r="GJ58" s="46"/>
      <c r="GK58" s="46"/>
      <c r="GL58" s="46"/>
      <c r="GM58" s="46"/>
      <c r="GN58" s="46"/>
      <c r="GO58" s="46"/>
      <c r="GP58" s="46"/>
      <c r="GQ58" s="46"/>
      <c r="GR58" s="46"/>
      <c r="GS58" s="46"/>
      <c r="GT58" s="46"/>
      <c r="GU58" s="46"/>
      <c r="GV58" s="46"/>
      <c r="GW58" s="46"/>
      <c r="GX58" s="46"/>
      <c r="GY58" s="46"/>
      <c r="GZ58" s="46"/>
      <c r="HA58" s="46"/>
      <c r="HB58" s="46"/>
      <c r="HC58" s="46"/>
      <c r="HD58" s="46"/>
      <c r="HE58" s="46"/>
      <c r="HF58" s="46"/>
      <c r="HG58" s="46"/>
      <c r="HH58" s="46"/>
      <c r="HI58" s="46"/>
      <c r="HJ58" s="46"/>
      <c r="HK58" s="46"/>
      <c r="HL58" s="46"/>
      <c r="HM58" s="46"/>
      <c r="HN58" s="46"/>
      <c r="HO58" s="46"/>
      <c r="HP58" s="46"/>
      <c r="HQ58" s="46"/>
      <c r="HR58" s="46"/>
      <c r="HS58" s="46"/>
      <c r="HT58" s="46"/>
      <c r="HU58" s="46"/>
      <c r="HV58" s="46"/>
      <c r="HW58" s="46"/>
      <c r="HX58" s="46"/>
      <c r="HY58" s="46"/>
      <c r="HZ58" s="46"/>
      <c r="IA58" s="46"/>
      <c r="IB58" s="46"/>
      <c r="IC58" s="46"/>
      <c r="ID58" s="46"/>
      <c r="IE58" s="46"/>
      <c r="IF58" s="46"/>
      <c r="IG58" s="46"/>
      <c r="IH58" s="46"/>
      <c r="II58" s="46"/>
      <c r="IJ58" s="46"/>
      <c r="IK58" s="46"/>
      <c r="IL58" s="46"/>
      <c r="IM58" s="46"/>
      <c r="IN58" s="46"/>
      <c r="IO58" s="46"/>
      <c r="IP58" s="46"/>
      <c r="IQ58" s="46"/>
      <c r="IR58" s="46"/>
      <c r="IS58" s="46"/>
      <c r="IT58" s="46"/>
      <c r="IU58" s="46"/>
      <c r="IV58" s="46"/>
      <c r="IW58" s="46"/>
      <c r="IX58" s="46"/>
      <c r="IY58" s="46"/>
      <c r="IZ58" s="46"/>
      <c r="JA58" s="46"/>
      <c r="JB58" s="46"/>
      <c r="JC58" s="46"/>
      <c r="JD58" s="46"/>
      <c r="JE58" s="46"/>
      <c r="JF58" s="46"/>
      <c r="JG58" s="46"/>
      <c r="JH58" s="46"/>
      <c r="JI58" s="46"/>
      <c r="JJ58" s="46"/>
      <c r="JK58" s="46"/>
      <c r="JL58" s="46"/>
      <c r="JM58" s="46"/>
      <c r="JN58" s="46"/>
      <c r="JO58" s="46"/>
      <c r="JP58" s="46"/>
      <c r="JQ58" s="46"/>
      <c r="JR58" s="46"/>
      <c r="JS58" s="46"/>
      <c r="JT58" s="46"/>
      <c r="JU58" s="46"/>
      <c r="JV58" s="46"/>
      <c r="JW58" s="46"/>
      <c r="JX58" s="46"/>
      <c r="JY58" s="46"/>
      <c r="JZ58" s="46"/>
      <c r="KA58" s="46"/>
      <c r="KB58" s="46"/>
      <c r="KC58" s="46"/>
      <c r="KD58" s="46"/>
      <c r="KE58" s="46"/>
      <c r="KF58" s="46"/>
      <c r="KG58" s="46"/>
      <c r="KH58" s="46"/>
      <c r="KI58" s="46"/>
      <c r="KJ58" s="46"/>
      <c r="KK58" s="46"/>
      <c r="KL58" s="46"/>
      <c r="KM58" s="46"/>
      <c r="KN58" s="46"/>
      <c r="KO58" s="46"/>
      <c r="KP58" s="46"/>
      <c r="KQ58" s="46"/>
      <c r="KR58" s="46"/>
      <c r="KS58" s="46"/>
      <c r="KT58" s="46"/>
      <c r="KU58" s="46"/>
      <c r="KV58" s="46"/>
      <c r="KW58" s="46"/>
      <c r="KX58" s="46"/>
      <c r="KY58" s="46"/>
      <c r="KZ58" s="46"/>
    </row>
    <row r="59" spans="2:312" ht="13.35" customHeight="1">
      <c r="B59" s="919"/>
      <c r="C59" s="920"/>
      <c r="D59" s="139" t="s">
        <v>816</v>
      </c>
      <c r="E59" s="139" t="s">
        <v>816</v>
      </c>
      <c r="F59" s="139" t="s">
        <v>816</v>
      </c>
      <c r="G59" s="139" t="s">
        <v>816</v>
      </c>
      <c r="H59" s="139" t="s">
        <v>816</v>
      </c>
      <c r="I59" s="139" t="s">
        <v>816</v>
      </c>
      <c r="J59" s="139" t="s">
        <v>816</v>
      </c>
      <c r="K59" s="139" t="s">
        <v>816</v>
      </c>
      <c r="L59" s="139" t="s">
        <v>816</v>
      </c>
      <c r="M59" s="139" t="s">
        <v>816</v>
      </c>
      <c r="N59" s="139" t="s">
        <v>816</v>
      </c>
      <c r="O59" s="139" t="s">
        <v>816</v>
      </c>
      <c r="P59" s="139" t="s">
        <v>816</v>
      </c>
      <c r="Q59" s="391" t="s">
        <v>816</v>
      </c>
      <c r="R59" s="139" t="s">
        <v>816</v>
      </c>
      <c r="S59" s="139" t="s">
        <v>816</v>
      </c>
      <c r="T59" s="139" t="s">
        <v>816</v>
      </c>
      <c r="U59" s="139" t="s">
        <v>816</v>
      </c>
      <c r="V59" s="391" t="s">
        <v>816</v>
      </c>
      <c r="W59" s="139" t="s">
        <v>816</v>
      </c>
      <c r="X59" s="139" t="s">
        <v>816</v>
      </c>
      <c r="Y59" s="139" t="s">
        <v>816</v>
      </c>
      <c r="Z59" s="139" t="s">
        <v>816</v>
      </c>
      <c r="AA59" s="139" t="s">
        <v>816</v>
      </c>
      <c r="AB59" s="139" t="s">
        <v>816</v>
      </c>
      <c r="AC59" s="139" t="s">
        <v>816</v>
      </c>
      <c r="AD59" s="139" t="s">
        <v>816</v>
      </c>
      <c r="AE59" s="139" t="s">
        <v>816</v>
      </c>
      <c r="AF59" s="139" t="s">
        <v>816</v>
      </c>
      <c r="AG59" s="139" t="s">
        <v>816</v>
      </c>
      <c r="AH59" s="139" t="s">
        <v>816</v>
      </c>
      <c r="AI59" s="139" t="s">
        <v>816</v>
      </c>
      <c r="AJ59" s="139" t="s">
        <v>816</v>
      </c>
      <c r="AK59" s="139" t="s">
        <v>816</v>
      </c>
      <c r="AL59" s="139" t="s">
        <v>816</v>
      </c>
      <c r="AM59" s="139" t="s">
        <v>816</v>
      </c>
      <c r="AN59" s="139" t="s">
        <v>816</v>
      </c>
      <c r="AO59" s="139" t="s">
        <v>816</v>
      </c>
      <c r="AP59" s="139" t="s">
        <v>816</v>
      </c>
      <c r="AQ59" s="139" t="s">
        <v>816</v>
      </c>
      <c r="AR59" s="139" t="s">
        <v>816</v>
      </c>
      <c r="AS59" s="139" t="s">
        <v>816</v>
      </c>
      <c r="AT59" s="139" t="s">
        <v>816</v>
      </c>
      <c r="AU59" s="139" t="s">
        <v>816</v>
      </c>
      <c r="AV59" s="139" t="s">
        <v>816</v>
      </c>
      <c r="AW59" s="139" t="s">
        <v>816</v>
      </c>
      <c r="AX59" s="139" t="s">
        <v>816</v>
      </c>
      <c r="AY59" s="139" t="s">
        <v>816</v>
      </c>
      <c r="AZ59" s="139" t="s">
        <v>816</v>
      </c>
      <c r="BA59" s="139" t="s">
        <v>816</v>
      </c>
      <c r="BB59" s="139" t="s">
        <v>816</v>
      </c>
      <c r="BC59" s="139" t="s">
        <v>816</v>
      </c>
      <c r="BD59" s="139" t="s">
        <v>816</v>
      </c>
      <c r="BE59" s="139" t="s">
        <v>816</v>
      </c>
      <c r="BF59" s="139" t="s">
        <v>816</v>
      </c>
      <c r="BG59" s="139" t="s">
        <v>816</v>
      </c>
      <c r="BH59" s="139" t="s">
        <v>816</v>
      </c>
      <c r="BI59" s="139" t="s">
        <v>816</v>
      </c>
      <c r="BJ59" s="139" t="s">
        <v>816</v>
      </c>
      <c r="BK59" s="139" t="s">
        <v>816</v>
      </c>
      <c r="BL59" s="139" t="s">
        <v>816</v>
      </c>
      <c r="BM59" s="139" t="s">
        <v>816</v>
      </c>
      <c r="BN59" s="139" t="s">
        <v>816</v>
      </c>
      <c r="BO59" s="139" t="s">
        <v>816</v>
      </c>
      <c r="BP59" s="139" t="s">
        <v>816</v>
      </c>
      <c r="BQ59" s="139" t="s">
        <v>816</v>
      </c>
      <c r="BR59" s="139" t="s">
        <v>816</v>
      </c>
      <c r="BS59" s="139" t="s">
        <v>817</v>
      </c>
      <c r="BT59" s="139" t="s">
        <v>817</v>
      </c>
      <c r="BU59" s="139" t="s">
        <v>816</v>
      </c>
      <c r="BV59" s="139" t="s">
        <v>816</v>
      </c>
      <c r="BW59" s="139" t="s">
        <v>816</v>
      </c>
      <c r="BX59" s="139" t="s">
        <v>816</v>
      </c>
      <c r="BY59" s="139" t="s">
        <v>816</v>
      </c>
      <c r="BZ59" s="139" t="s">
        <v>816</v>
      </c>
      <c r="CA59" s="139" t="s">
        <v>816</v>
      </c>
      <c r="CB59" s="139" t="s">
        <v>816</v>
      </c>
      <c r="CC59" s="139" t="s">
        <v>816</v>
      </c>
      <c r="CD59" s="139" t="s">
        <v>816</v>
      </c>
      <c r="CE59" s="139" t="s">
        <v>816</v>
      </c>
      <c r="CF59" s="139" t="s">
        <v>816</v>
      </c>
      <c r="CG59" s="139" t="s">
        <v>816</v>
      </c>
      <c r="CH59" s="139" t="s">
        <v>816</v>
      </c>
      <c r="CI59" s="139" t="s">
        <v>816</v>
      </c>
      <c r="CJ59" s="139" t="s">
        <v>816</v>
      </c>
      <c r="CK59" s="139" t="s">
        <v>816</v>
      </c>
      <c r="CL59" s="139" t="s">
        <v>816</v>
      </c>
      <c r="CM59" s="139" t="s">
        <v>816</v>
      </c>
      <c r="CN59" s="139" t="s">
        <v>816</v>
      </c>
      <c r="CO59" s="139" t="s">
        <v>816</v>
      </c>
      <c r="CP59" s="139" t="s">
        <v>816</v>
      </c>
      <c r="CQ59" s="139" t="s">
        <v>816</v>
      </c>
      <c r="CR59" s="139" t="s">
        <v>816</v>
      </c>
      <c r="CS59" s="139" t="s">
        <v>816</v>
      </c>
      <c r="CT59" s="391" t="s">
        <v>816</v>
      </c>
      <c r="CU59" s="139" t="s">
        <v>816</v>
      </c>
      <c r="CV59" s="139" t="s">
        <v>816</v>
      </c>
      <c r="CW59" s="139" t="s">
        <v>816</v>
      </c>
      <c r="CX59" s="139" t="s">
        <v>816</v>
      </c>
      <c r="CY59" s="139" t="s">
        <v>816</v>
      </c>
      <c r="CZ59" s="139" t="s">
        <v>816</v>
      </c>
      <c r="DA59" s="139" t="s">
        <v>816</v>
      </c>
      <c r="DB59" s="139" t="s">
        <v>816</v>
      </c>
      <c r="DC59" s="139" t="s">
        <v>816</v>
      </c>
      <c r="DD59" s="139" t="s">
        <v>816</v>
      </c>
      <c r="DE59" s="139" t="s">
        <v>816</v>
      </c>
      <c r="DF59" s="139" t="s">
        <v>816</v>
      </c>
      <c r="DG59" s="139" t="s">
        <v>816</v>
      </c>
      <c r="DH59" s="139" t="s">
        <v>816</v>
      </c>
      <c r="DI59" s="139" t="s">
        <v>816</v>
      </c>
      <c r="DJ59" s="139" t="s">
        <v>816</v>
      </c>
      <c r="DK59" s="139" t="s">
        <v>816</v>
      </c>
      <c r="DL59" s="139" t="s">
        <v>816</v>
      </c>
      <c r="DM59" s="139" t="s">
        <v>816</v>
      </c>
      <c r="DN59" s="139" t="s">
        <v>816</v>
      </c>
      <c r="DO59" s="139" t="s">
        <v>816</v>
      </c>
      <c r="DP59" s="139" t="s">
        <v>816</v>
      </c>
      <c r="DQ59" s="139" t="s">
        <v>816</v>
      </c>
      <c r="DR59" s="139" t="s">
        <v>816</v>
      </c>
      <c r="DS59" s="139" t="s">
        <v>816</v>
      </c>
      <c r="DT59" s="139" t="s">
        <v>816</v>
      </c>
      <c r="DU59" s="139" t="s">
        <v>816</v>
      </c>
      <c r="DV59" s="139" t="s">
        <v>816</v>
      </c>
      <c r="DW59" s="139" t="s">
        <v>816</v>
      </c>
      <c r="DX59" s="139" t="s">
        <v>816</v>
      </c>
      <c r="DY59" s="139" t="s">
        <v>816</v>
      </c>
      <c r="DZ59" s="139" t="s">
        <v>816</v>
      </c>
      <c r="EA59" s="139" t="s">
        <v>816</v>
      </c>
      <c r="EB59" s="139" t="s">
        <v>816</v>
      </c>
      <c r="EC59" s="139" t="s">
        <v>816</v>
      </c>
      <c r="ED59" s="139" t="s">
        <v>816</v>
      </c>
      <c r="EE59" s="139" t="s">
        <v>816</v>
      </c>
      <c r="EF59" s="139" t="s">
        <v>816</v>
      </c>
      <c r="EG59" s="139" t="s">
        <v>816</v>
      </c>
      <c r="EH59" s="139" t="s">
        <v>816</v>
      </c>
      <c r="EI59" s="139" t="s">
        <v>816</v>
      </c>
      <c r="EJ59" s="139" t="s">
        <v>816</v>
      </c>
      <c r="EK59" s="139" t="s">
        <v>816</v>
      </c>
      <c r="EL59" s="139" t="s">
        <v>816</v>
      </c>
      <c r="EM59" s="139" t="s">
        <v>816</v>
      </c>
      <c r="EN59" s="139" t="s">
        <v>816</v>
      </c>
      <c r="EO59" s="139" t="s">
        <v>816</v>
      </c>
      <c r="EP59" s="139" t="s">
        <v>816</v>
      </c>
      <c r="EQ59" s="139" t="s">
        <v>816</v>
      </c>
      <c r="ER59" s="139" t="s">
        <v>816</v>
      </c>
      <c r="ES59" s="139" t="s">
        <v>816</v>
      </c>
      <c r="ET59" s="139" t="s">
        <v>816</v>
      </c>
      <c r="EU59" s="139" t="s">
        <v>816</v>
      </c>
      <c r="EV59" s="139" t="s">
        <v>816</v>
      </c>
      <c r="EW59" s="139" t="s">
        <v>816</v>
      </c>
      <c r="EX59" s="139" t="s">
        <v>816</v>
      </c>
      <c r="EY59" s="139" t="s">
        <v>816</v>
      </c>
      <c r="EZ59" s="139" t="s">
        <v>816</v>
      </c>
    </row>
    <row r="60" spans="2:312" ht="27" customHeight="1">
      <c r="B60" s="440" t="s">
        <v>851</v>
      </c>
      <c r="C60" s="433"/>
      <c r="D60" s="129"/>
      <c r="E60" s="129"/>
      <c r="F60" s="129"/>
      <c r="G60" s="129"/>
      <c r="H60" s="129"/>
      <c r="I60" s="129"/>
      <c r="J60" s="129"/>
      <c r="K60" s="129"/>
      <c r="L60" s="129"/>
      <c r="M60" s="129"/>
      <c r="N60" s="129"/>
      <c r="O60" s="129"/>
      <c r="P60" s="129"/>
      <c r="Q60" s="129"/>
      <c r="R60" s="129"/>
      <c r="S60" s="129"/>
      <c r="T60" s="129"/>
      <c r="U60" s="129"/>
      <c r="V60" s="129"/>
      <c r="W60" s="129"/>
      <c r="X60" s="129"/>
      <c r="Y60" s="129"/>
      <c r="Z60" s="129"/>
      <c r="AA60" s="129"/>
      <c r="AB60" s="129"/>
      <c r="AC60" s="129"/>
      <c r="AD60" s="129"/>
      <c r="AE60" s="129"/>
      <c r="AF60" s="129"/>
      <c r="AG60" s="129"/>
      <c r="AH60" s="129"/>
      <c r="AI60" s="129"/>
      <c r="AJ60" s="129"/>
      <c r="AK60" s="129"/>
      <c r="AL60" s="129"/>
      <c r="AM60" s="129"/>
      <c r="AN60" s="129"/>
      <c r="AO60" s="129"/>
      <c r="AP60" s="129"/>
      <c r="AQ60" s="129"/>
      <c r="AR60" s="129"/>
      <c r="AS60" s="129"/>
      <c r="AT60" s="129"/>
      <c r="AU60" s="129"/>
      <c r="AV60" s="129"/>
      <c r="AW60" s="129"/>
      <c r="AX60" s="129"/>
      <c r="AY60" s="129"/>
      <c r="AZ60" s="129"/>
      <c r="BA60" s="129"/>
      <c r="BB60" s="129"/>
      <c r="BC60" s="129"/>
      <c r="BD60" s="129"/>
      <c r="BE60" s="129"/>
      <c r="BF60" s="129"/>
      <c r="BG60" s="129"/>
      <c r="BH60" s="129"/>
      <c r="BI60" s="129"/>
      <c r="BJ60" s="129"/>
      <c r="BK60" s="129"/>
      <c r="BL60" s="129"/>
      <c r="BM60" s="129"/>
      <c r="BN60" s="129"/>
      <c r="BO60" s="129"/>
      <c r="BP60" s="129"/>
      <c r="BQ60" s="129"/>
      <c r="BR60" s="129"/>
      <c r="BS60" s="129"/>
      <c r="BT60" s="129"/>
      <c r="BU60" s="129"/>
      <c r="BV60" s="129"/>
      <c r="BW60" s="129"/>
      <c r="BX60" s="129"/>
      <c r="BY60" s="129"/>
      <c r="BZ60" s="129"/>
      <c r="CA60" s="129"/>
      <c r="CB60" s="129"/>
      <c r="CC60" s="129"/>
      <c r="CD60" s="129"/>
      <c r="CE60" s="129"/>
      <c r="CF60" s="129"/>
      <c r="CG60" s="129"/>
      <c r="CH60" s="129"/>
      <c r="CI60" s="129"/>
      <c r="CJ60" s="129"/>
      <c r="CK60" s="129"/>
      <c r="CL60" s="129"/>
      <c r="CM60" s="129"/>
      <c r="CN60" s="129"/>
      <c r="CO60" s="129"/>
      <c r="CP60" s="129"/>
      <c r="CQ60" s="129"/>
      <c r="CR60" s="129"/>
      <c r="CS60" s="129"/>
      <c r="CT60" s="129"/>
      <c r="CU60" s="129"/>
      <c r="CV60" s="129"/>
      <c r="CW60" s="129"/>
      <c r="CX60" s="129"/>
      <c r="CY60" s="129"/>
      <c r="CZ60" s="129"/>
      <c r="DA60" s="129"/>
      <c r="DB60" s="129"/>
      <c r="DC60" s="129"/>
      <c r="DD60" s="129"/>
      <c r="DE60" s="129"/>
      <c r="DF60" s="129"/>
      <c r="DG60" s="129"/>
      <c r="DH60" s="129"/>
      <c r="DI60" s="129"/>
      <c r="DJ60" s="129"/>
      <c r="DK60" s="129"/>
      <c r="DL60" s="129"/>
      <c r="DM60" s="129"/>
      <c r="DN60" s="129"/>
      <c r="DO60" s="129"/>
      <c r="DP60" s="129"/>
      <c r="DQ60" s="129"/>
      <c r="DR60" s="129"/>
      <c r="DS60" s="129"/>
      <c r="DT60" s="129"/>
      <c r="DU60" s="129"/>
      <c r="DV60" s="129"/>
      <c r="DW60" s="129"/>
      <c r="DX60" s="129"/>
      <c r="DY60" s="129"/>
      <c r="DZ60" s="129"/>
      <c r="EA60" s="129"/>
      <c r="EB60" s="129"/>
      <c r="EC60" s="129"/>
      <c r="ED60" s="129"/>
      <c r="EE60" s="129"/>
      <c r="EF60" s="129"/>
      <c r="EG60" s="129"/>
      <c r="EH60" s="129"/>
      <c r="EI60" s="129"/>
      <c r="EJ60" s="129"/>
      <c r="EK60" s="129"/>
      <c r="EL60" s="129"/>
      <c r="EM60" s="129"/>
      <c r="EN60" s="129"/>
      <c r="EO60" s="129"/>
      <c r="EP60" s="129"/>
      <c r="EQ60" s="129"/>
      <c r="ER60" s="129"/>
      <c r="ES60" s="129"/>
      <c r="ET60" s="129"/>
      <c r="EU60" s="129"/>
      <c r="EV60" s="129"/>
      <c r="EW60" s="129"/>
      <c r="EX60" s="129"/>
      <c r="EY60" s="129"/>
      <c r="EZ60" s="129"/>
    </row>
    <row r="61" spans="2:312" ht="27" customHeight="1">
      <c r="B61" s="441" t="s">
        <v>852</v>
      </c>
      <c r="C61" s="449" t="s">
        <v>1043</v>
      </c>
      <c r="D61" s="129"/>
      <c r="E61" s="129"/>
      <c r="F61" s="129"/>
      <c r="G61" s="129"/>
      <c r="H61" s="129"/>
      <c r="I61" s="129"/>
      <c r="J61" s="129"/>
      <c r="K61" s="129"/>
      <c r="L61" s="129"/>
      <c r="M61" s="129"/>
      <c r="N61" s="129"/>
      <c r="O61" s="129"/>
      <c r="P61" s="129"/>
      <c r="Q61" s="129"/>
      <c r="R61" s="129"/>
      <c r="S61" s="129"/>
      <c r="T61" s="129"/>
      <c r="U61" s="129"/>
      <c r="V61" s="129"/>
      <c r="W61" s="129"/>
      <c r="X61" s="129"/>
      <c r="Y61" s="129"/>
      <c r="Z61" s="129"/>
      <c r="AA61" s="129"/>
      <c r="AB61" s="129"/>
      <c r="AC61" s="129"/>
      <c r="AD61" s="129"/>
      <c r="AE61" s="129"/>
      <c r="AF61" s="125"/>
      <c r="AG61" s="125"/>
      <c r="AH61" s="125"/>
      <c r="AI61" s="125"/>
      <c r="AJ61" s="125"/>
      <c r="AK61" s="125"/>
      <c r="AL61" s="125"/>
      <c r="AM61" s="125"/>
      <c r="AN61" s="125"/>
      <c r="AO61" s="125"/>
      <c r="AP61" s="125"/>
      <c r="AQ61" s="126">
        <f>SUM(AF61:AP61)</f>
        <v>0</v>
      </c>
      <c r="AR61" s="125"/>
      <c r="AS61" s="125"/>
      <c r="AT61" s="125"/>
      <c r="AU61" s="125"/>
      <c r="AV61" s="125"/>
      <c r="AW61" s="125"/>
      <c r="AX61" s="125"/>
      <c r="AY61" s="125"/>
      <c r="AZ61" s="125"/>
      <c r="BA61" s="125"/>
      <c r="BB61" s="125"/>
      <c r="BC61" s="126">
        <f>SUM(AR61:BB61)</f>
        <v>0</v>
      </c>
      <c r="BD61" s="125"/>
      <c r="BE61" s="125"/>
      <c r="BF61" s="125"/>
      <c r="BG61" s="125"/>
      <c r="BH61" s="125"/>
      <c r="BI61" s="125"/>
      <c r="BJ61" s="125"/>
      <c r="BK61" s="125"/>
      <c r="BL61" s="125"/>
      <c r="BM61" s="125"/>
      <c r="BN61" s="125"/>
      <c r="BO61" s="126">
        <f>SUM(BD61:BN61)</f>
        <v>0</v>
      </c>
      <c r="BP61" s="125"/>
      <c r="BQ61" s="125"/>
      <c r="BR61" s="125"/>
      <c r="BS61" s="125"/>
      <c r="BT61" s="125"/>
      <c r="BU61" s="125"/>
      <c r="BV61" s="125"/>
      <c r="BW61" s="125"/>
      <c r="BX61" s="125"/>
      <c r="BY61" s="125"/>
      <c r="BZ61" s="125"/>
      <c r="CA61" s="126">
        <f>SUM(BP61:BZ61)</f>
        <v>0</v>
      </c>
      <c r="CB61" s="129"/>
      <c r="CC61" s="129"/>
      <c r="CD61" s="129"/>
      <c r="CE61" s="129"/>
      <c r="CF61" s="129"/>
      <c r="CG61" s="129"/>
      <c r="CH61" s="129"/>
      <c r="CI61" s="129"/>
      <c r="CJ61" s="129"/>
      <c r="CK61" s="129"/>
      <c r="CL61" s="129"/>
      <c r="CM61" s="129"/>
      <c r="CN61" s="129"/>
      <c r="CO61" s="129"/>
      <c r="CP61" s="129"/>
      <c r="CQ61" s="129"/>
      <c r="CR61" s="129"/>
      <c r="CS61" s="129"/>
      <c r="CT61" s="129"/>
      <c r="CU61" s="129"/>
      <c r="CV61" s="129"/>
      <c r="CW61" s="129"/>
      <c r="CX61" s="129"/>
      <c r="CY61" s="129"/>
      <c r="CZ61" s="129"/>
      <c r="DA61" s="129"/>
      <c r="DB61" s="129"/>
      <c r="DC61" s="129"/>
      <c r="DD61" s="125"/>
      <c r="DE61" s="125"/>
      <c r="DF61" s="125"/>
      <c r="DG61" s="125"/>
      <c r="DH61" s="125"/>
      <c r="DI61" s="125"/>
      <c r="DJ61" s="125"/>
      <c r="DK61" s="125"/>
      <c r="DL61" s="125"/>
      <c r="DM61" s="125"/>
      <c r="DN61" s="125"/>
      <c r="DO61" s="126">
        <f>SUM(DD61:DN61)</f>
        <v>0</v>
      </c>
      <c r="DP61" s="125"/>
      <c r="DQ61" s="125"/>
      <c r="DR61" s="125"/>
      <c r="DS61" s="125"/>
      <c r="DT61" s="125"/>
      <c r="DU61" s="125"/>
      <c r="DV61" s="125"/>
      <c r="DW61" s="125"/>
      <c r="DX61" s="125"/>
      <c r="DY61" s="125"/>
      <c r="DZ61" s="125"/>
      <c r="EA61" s="126">
        <f>SUM(DP61:DZ61)</f>
        <v>0</v>
      </c>
      <c r="EB61" s="125"/>
      <c r="EC61" s="125"/>
      <c r="ED61" s="125"/>
      <c r="EE61" s="125"/>
      <c r="EF61" s="125"/>
      <c r="EG61" s="125"/>
      <c r="EH61" s="125"/>
      <c r="EI61" s="125"/>
      <c r="EJ61" s="125"/>
      <c r="EK61" s="125"/>
      <c r="EL61" s="125"/>
      <c r="EM61" s="126">
        <f>SUM(EB61:EL61)</f>
        <v>0</v>
      </c>
      <c r="EN61" s="125"/>
      <c r="EO61" s="125"/>
      <c r="EP61" s="125"/>
      <c r="EQ61" s="125"/>
      <c r="ER61" s="125"/>
      <c r="ES61" s="125"/>
      <c r="ET61" s="125"/>
      <c r="EU61" s="125"/>
      <c r="EV61" s="125"/>
      <c r="EW61" s="125"/>
      <c r="EX61" s="125"/>
      <c r="EY61" s="126">
        <f>SUM(EN61:EX61)</f>
        <v>0</v>
      </c>
      <c r="EZ61" s="108">
        <f>SUM(AQ61,BC61,BO61,CA61,DO61,EA61,EM61,EY61)</f>
        <v>0</v>
      </c>
    </row>
    <row r="62" spans="2:312" ht="27" customHeight="1">
      <c r="B62" s="441" t="s">
        <v>854</v>
      </c>
      <c r="C62" s="449" t="s">
        <v>1044</v>
      </c>
      <c r="D62" s="129"/>
      <c r="E62" s="129"/>
      <c r="F62" s="129"/>
      <c r="G62" s="129"/>
      <c r="H62" s="129"/>
      <c r="I62" s="129"/>
      <c r="J62" s="129"/>
      <c r="K62" s="129"/>
      <c r="L62" s="129"/>
      <c r="M62" s="129"/>
      <c r="N62" s="129"/>
      <c r="O62" s="129"/>
      <c r="P62" s="129"/>
      <c r="Q62" s="129"/>
      <c r="R62" s="129"/>
      <c r="S62" s="129"/>
      <c r="T62" s="129"/>
      <c r="U62" s="129"/>
      <c r="V62" s="129"/>
      <c r="W62" s="129"/>
      <c r="X62" s="129"/>
      <c r="Y62" s="129"/>
      <c r="Z62" s="129"/>
      <c r="AA62" s="129"/>
      <c r="AB62" s="129"/>
      <c r="AC62" s="129"/>
      <c r="AD62" s="129"/>
      <c r="AE62" s="129"/>
      <c r="AF62" s="125"/>
      <c r="AG62" s="125"/>
      <c r="AH62" s="125"/>
      <c r="AI62" s="125"/>
      <c r="AJ62" s="125"/>
      <c r="AK62" s="125"/>
      <c r="AL62" s="125"/>
      <c r="AM62" s="125"/>
      <c r="AN62" s="125"/>
      <c r="AO62" s="125"/>
      <c r="AP62" s="125"/>
      <c r="AQ62" s="126">
        <f>SUM(AF62:AP62)</f>
        <v>0</v>
      </c>
      <c r="AR62" s="125"/>
      <c r="AS62" s="125"/>
      <c r="AT62" s="125"/>
      <c r="AU62" s="125"/>
      <c r="AV62" s="125"/>
      <c r="AW62" s="125"/>
      <c r="AX62" s="125"/>
      <c r="AY62" s="125"/>
      <c r="AZ62" s="125"/>
      <c r="BA62" s="125"/>
      <c r="BB62" s="125"/>
      <c r="BC62" s="126">
        <f>SUM(AR62:BB62)</f>
        <v>0</v>
      </c>
      <c r="BD62" s="125"/>
      <c r="BE62" s="125"/>
      <c r="BF62" s="125"/>
      <c r="BG62" s="125"/>
      <c r="BH62" s="125"/>
      <c r="BI62" s="125"/>
      <c r="BJ62" s="125"/>
      <c r="BK62" s="125"/>
      <c r="BL62" s="125"/>
      <c r="BM62" s="125"/>
      <c r="BN62" s="125"/>
      <c r="BO62" s="126">
        <f>SUM(BD62:BN62)</f>
        <v>0</v>
      </c>
      <c r="BP62" s="125"/>
      <c r="BQ62" s="125"/>
      <c r="BR62" s="125"/>
      <c r="BS62" s="125"/>
      <c r="BT62" s="125"/>
      <c r="BU62" s="125"/>
      <c r="BV62" s="125"/>
      <c r="BW62" s="125"/>
      <c r="BX62" s="125"/>
      <c r="BY62" s="125"/>
      <c r="BZ62" s="125"/>
      <c r="CA62" s="126">
        <f>SUM(BP62:BZ62)</f>
        <v>0</v>
      </c>
      <c r="CB62" s="129"/>
      <c r="CC62" s="129"/>
      <c r="CD62" s="129"/>
      <c r="CE62" s="129"/>
      <c r="CF62" s="129"/>
      <c r="CG62" s="129"/>
      <c r="CH62" s="129"/>
      <c r="CI62" s="129"/>
      <c r="CJ62" s="129"/>
      <c r="CK62" s="129"/>
      <c r="CL62" s="129"/>
      <c r="CM62" s="129"/>
      <c r="CN62" s="129"/>
      <c r="CO62" s="129"/>
      <c r="CP62" s="129"/>
      <c r="CQ62" s="129"/>
      <c r="CR62" s="129"/>
      <c r="CS62" s="129"/>
      <c r="CT62" s="129"/>
      <c r="CU62" s="129"/>
      <c r="CV62" s="129"/>
      <c r="CW62" s="129"/>
      <c r="CX62" s="129"/>
      <c r="CY62" s="129"/>
      <c r="CZ62" s="129"/>
      <c r="DA62" s="129"/>
      <c r="DB62" s="129"/>
      <c r="DC62" s="129"/>
      <c r="DD62" s="125"/>
      <c r="DE62" s="125"/>
      <c r="DF62" s="125"/>
      <c r="DG62" s="125"/>
      <c r="DH62" s="125"/>
      <c r="DI62" s="125"/>
      <c r="DJ62" s="125"/>
      <c r="DK62" s="125"/>
      <c r="DL62" s="125"/>
      <c r="DM62" s="125"/>
      <c r="DN62" s="125"/>
      <c r="DO62" s="126">
        <f>SUM(DD62:DN62)</f>
        <v>0</v>
      </c>
      <c r="DP62" s="125"/>
      <c r="DQ62" s="125"/>
      <c r="DR62" s="125"/>
      <c r="DS62" s="125"/>
      <c r="DT62" s="125"/>
      <c r="DU62" s="125"/>
      <c r="DV62" s="125"/>
      <c r="DW62" s="125"/>
      <c r="DX62" s="125"/>
      <c r="DY62" s="125"/>
      <c r="DZ62" s="125"/>
      <c r="EA62" s="126">
        <f>SUM(DP62:DZ62)</f>
        <v>0</v>
      </c>
      <c r="EB62" s="125"/>
      <c r="EC62" s="125"/>
      <c r="ED62" s="125"/>
      <c r="EE62" s="125"/>
      <c r="EF62" s="125"/>
      <c r="EG62" s="125"/>
      <c r="EH62" s="125"/>
      <c r="EI62" s="125"/>
      <c r="EJ62" s="125"/>
      <c r="EK62" s="125"/>
      <c r="EL62" s="125"/>
      <c r="EM62" s="126">
        <f>SUM(EB62:EL62)</f>
        <v>0</v>
      </c>
      <c r="EN62" s="125"/>
      <c r="EO62" s="125"/>
      <c r="EP62" s="125"/>
      <c r="EQ62" s="125"/>
      <c r="ER62" s="125"/>
      <c r="ES62" s="125"/>
      <c r="ET62" s="125"/>
      <c r="EU62" s="125"/>
      <c r="EV62" s="125"/>
      <c r="EW62" s="125"/>
      <c r="EX62" s="125"/>
      <c r="EY62" s="126">
        <f>SUM(EN62:EX62)</f>
        <v>0</v>
      </c>
      <c r="EZ62" s="108">
        <f>SUM(AQ62,BC62,BO62,CA62,DO62,EA62,EM62,EY62)</f>
        <v>0</v>
      </c>
    </row>
    <row r="63" spans="2:312" ht="27" customHeight="1">
      <c r="B63" s="440" t="s">
        <v>1045</v>
      </c>
      <c r="C63" s="433"/>
      <c r="D63" s="129"/>
      <c r="E63" s="129"/>
      <c r="F63" s="129"/>
      <c r="G63" s="129"/>
      <c r="H63" s="129"/>
      <c r="I63" s="129"/>
      <c r="J63" s="129"/>
      <c r="K63" s="129"/>
      <c r="L63" s="129"/>
      <c r="M63" s="129"/>
      <c r="N63" s="129"/>
      <c r="O63" s="129"/>
      <c r="P63" s="129"/>
      <c r="Q63" s="129"/>
      <c r="R63" s="129"/>
      <c r="S63" s="129"/>
      <c r="T63" s="129"/>
      <c r="U63" s="129"/>
      <c r="V63" s="129"/>
      <c r="W63" s="129"/>
      <c r="X63" s="129"/>
      <c r="Y63" s="129"/>
      <c r="Z63" s="129"/>
      <c r="AA63" s="129"/>
      <c r="AB63" s="129"/>
      <c r="AC63" s="129"/>
      <c r="AD63" s="129"/>
      <c r="AE63" s="129"/>
      <c r="AF63" s="129"/>
      <c r="AG63" s="129"/>
      <c r="AH63" s="129"/>
      <c r="AI63" s="129"/>
      <c r="AJ63" s="129"/>
      <c r="AK63" s="129"/>
      <c r="AL63" s="129"/>
      <c r="AM63" s="129"/>
      <c r="AN63" s="129"/>
      <c r="AO63" s="129"/>
      <c r="AP63" s="129"/>
      <c r="AQ63" s="129"/>
      <c r="AR63" s="129"/>
      <c r="AS63" s="129"/>
      <c r="AT63" s="129"/>
      <c r="AU63" s="129"/>
      <c r="AV63" s="129"/>
      <c r="AW63" s="129"/>
      <c r="AX63" s="129"/>
      <c r="AY63" s="129"/>
      <c r="AZ63" s="129"/>
      <c r="BA63" s="129"/>
      <c r="BB63" s="129"/>
      <c r="BC63" s="129"/>
      <c r="BD63" s="129"/>
      <c r="BE63" s="129"/>
      <c r="BF63" s="129"/>
      <c r="BG63" s="129"/>
      <c r="BH63" s="129"/>
      <c r="BI63" s="129"/>
      <c r="BJ63" s="129"/>
      <c r="BK63" s="129"/>
      <c r="BL63" s="129"/>
      <c r="BM63" s="129"/>
      <c r="BN63" s="129"/>
      <c r="BO63" s="129"/>
      <c r="BP63" s="129"/>
      <c r="BQ63" s="129"/>
      <c r="BR63" s="129"/>
      <c r="BS63" s="129"/>
      <c r="BT63" s="129"/>
      <c r="BU63" s="129"/>
      <c r="BV63" s="129"/>
      <c r="BW63" s="129"/>
      <c r="BX63" s="129"/>
      <c r="BY63" s="129"/>
      <c r="BZ63" s="129"/>
      <c r="CA63" s="112"/>
      <c r="CB63" s="129"/>
      <c r="CC63" s="129"/>
      <c r="CD63" s="129"/>
      <c r="CE63" s="129"/>
      <c r="CF63" s="129"/>
      <c r="CG63" s="129"/>
      <c r="CH63" s="129"/>
      <c r="CI63" s="129"/>
      <c r="CJ63" s="129"/>
      <c r="CK63" s="129"/>
      <c r="CL63" s="129"/>
      <c r="CM63" s="129"/>
      <c r="CN63" s="129"/>
      <c r="CO63" s="129"/>
      <c r="CP63" s="129"/>
      <c r="CQ63" s="129"/>
      <c r="CR63" s="129"/>
      <c r="CS63" s="129"/>
      <c r="CT63" s="129"/>
      <c r="CU63" s="129"/>
      <c r="CV63" s="129"/>
      <c r="CW63" s="129"/>
      <c r="CX63" s="129"/>
      <c r="CY63" s="129"/>
      <c r="CZ63" s="129"/>
      <c r="DA63" s="129"/>
      <c r="DB63" s="129"/>
      <c r="DC63" s="129"/>
      <c r="DD63" s="129"/>
      <c r="DE63" s="129"/>
      <c r="DF63" s="129"/>
      <c r="DG63" s="129"/>
      <c r="DH63" s="129"/>
      <c r="DI63" s="129"/>
      <c r="DJ63" s="129"/>
      <c r="DK63" s="129"/>
      <c r="DL63" s="129"/>
      <c r="DM63" s="129"/>
      <c r="DN63" s="129"/>
      <c r="DO63" s="129"/>
      <c r="DP63" s="129"/>
      <c r="DQ63" s="129"/>
      <c r="DR63" s="129"/>
      <c r="DS63" s="129"/>
      <c r="DT63" s="129"/>
      <c r="DU63" s="129"/>
      <c r="DV63" s="129"/>
      <c r="DW63" s="129"/>
      <c r="DX63" s="129"/>
      <c r="DY63" s="129"/>
      <c r="DZ63" s="129"/>
      <c r="EA63" s="129"/>
      <c r="EB63" s="129"/>
      <c r="EC63" s="129"/>
      <c r="ED63" s="129"/>
      <c r="EE63" s="129"/>
      <c r="EF63" s="129"/>
      <c r="EG63" s="129"/>
      <c r="EH63" s="129"/>
      <c r="EI63" s="129"/>
      <c r="EJ63" s="129"/>
      <c r="EK63" s="129"/>
      <c r="EL63" s="129"/>
      <c r="EM63" s="129"/>
      <c r="EN63" s="129"/>
      <c r="EO63" s="129"/>
      <c r="EP63" s="129"/>
      <c r="EQ63" s="129"/>
      <c r="ER63" s="129"/>
      <c r="ES63" s="129"/>
      <c r="ET63" s="129"/>
      <c r="EU63" s="129"/>
      <c r="EV63" s="129"/>
      <c r="EW63" s="129"/>
      <c r="EX63" s="129"/>
      <c r="EY63" s="129"/>
      <c r="EZ63" s="129"/>
    </row>
    <row r="64" spans="2:312" ht="27" customHeight="1">
      <c r="B64" s="441" t="s">
        <v>1046</v>
      </c>
      <c r="C64" s="449" t="s">
        <v>1047</v>
      </c>
      <c r="D64" s="129"/>
      <c r="E64" s="129"/>
      <c r="F64" s="129"/>
      <c r="G64" s="129"/>
      <c r="H64" s="129"/>
      <c r="I64" s="129"/>
      <c r="J64" s="129"/>
      <c r="K64" s="129"/>
      <c r="L64" s="129"/>
      <c r="M64" s="129"/>
      <c r="N64" s="129"/>
      <c r="O64" s="129"/>
      <c r="P64" s="129"/>
      <c r="Q64" s="129"/>
      <c r="R64" s="129"/>
      <c r="S64" s="129"/>
      <c r="T64" s="129"/>
      <c r="U64" s="129"/>
      <c r="V64" s="129"/>
      <c r="W64" s="129"/>
      <c r="X64" s="129"/>
      <c r="Y64" s="129"/>
      <c r="Z64" s="129"/>
      <c r="AA64" s="129"/>
      <c r="AB64" s="129"/>
      <c r="AC64" s="129"/>
      <c r="AD64" s="129"/>
      <c r="AE64" s="129"/>
      <c r="AF64" s="125"/>
      <c r="AG64" s="125"/>
      <c r="AH64" s="125"/>
      <c r="AI64" s="125"/>
      <c r="AJ64" s="125"/>
      <c r="AK64" s="125"/>
      <c r="AL64" s="125"/>
      <c r="AM64" s="125"/>
      <c r="AN64" s="125"/>
      <c r="AO64" s="125"/>
      <c r="AP64" s="125"/>
      <c r="AQ64" s="126">
        <f>SUM(AF64:AP64)</f>
        <v>0</v>
      </c>
      <c r="AR64" s="125"/>
      <c r="AS64" s="125"/>
      <c r="AT64" s="125"/>
      <c r="AU64" s="125"/>
      <c r="AV64" s="125"/>
      <c r="AW64" s="125"/>
      <c r="AX64" s="125"/>
      <c r="AY64" s="125"/>
      <c r="AZ64" s="125"/>
      <c r="BA64" s="125"/>
      <c r="BB64" s="125"/>
      <c r="BC64" s="126">
        <f>SUM(AR64:BB64)</f>
        <v>0</v>
      </c>
      <c r="BD64" s="125"/>
      <c r="BE64" s="125"/>
      <c r="BF64" s="125"/>
      <c r="BG64" s="125"/>
      <c r="BH64" s="125"/>
      <c r="BI64" s="125"/>
      <c r="BJ64" s="125"/>
      <c r="BK64" s="125"/>
      <c r="BL64" s="125"/>
      <c r="BM64" s="125"/>
      <c r="BN64" s="125"/>
      <c r="BO64" s="126">
        <f>SUM(BD64:BN64)</f>
        <v>0</v>
      </c>
      <c r="BP64" s="125"/>
      <c r="BQ64" s="125"/>
      <c r="BR64" s="125"/>
      <c r="BS64" s="125"/>
      <c r="BT64" s="125"/>
      <c r="BU64" s="125"/>
      <c r="BV64" s="125"/>
      <c r="BW64" s="125"/>
      <c r="BX64" s="125"/>
      <c r="BY64" s="125"/>
      <c r="BZ64" s="125"/>
      <c r="CA64" s="126">
        <f>SUM(BP64:BZ64)</f>
        <v>0</v>
      </c>
      <c r="CB64" s="129"/>
      <c r="CC64" s="129"/>
      <c r="CD64" s="129"/>
      <c r="CE64" s="129"/>
      <c r="CF64" s="129"/>
      <c r="CG64" s="129"/>
      <c r="CH64" s="129"/>
      <c r="CI64" s="129"/>
      <c r="CJ64" s="129"/>
      <c r="CK64" s="129"/>
      <c r="CL64" s="129"/>
      <c r="CM64" s="129"/>
      <c r="CN64" s="129"/>
      <c r="CO64" s="129"/>
      <c r="CP64" s="129"/>
      <c r="CQ64" s="129"/>
      <c r="CR64" s="129"/>
      <c r="CS64" s="129"/>
      <c r="CT64" s="129"/>
      <c r="CU64" s="129"/>
      <c r="CV64" s="129"/>
      <c r="CW64" s="129"/>
      <c r="CX64" s="129"/>
      <c r="CY64" s="129"/>
      <c r="CZ64" s="129"/>
      <c r="DA64" s="129"/>
      <c r="DB64" s="129"/>
      <c r="DC64" s="129"/>
      <c r="DD64" s="125"/>
      <c r="DE64" s="125"/>
      <c r="DF64" s="125"/>
      <c r="DG64" s="125"/>
      <c r="DH64" s="125"/>
      <c r="DI64" s="125"/>
      <c r="DJ64" s="125"/>
      <c r="DK64" s="125"/>
      <c r="DL64" s="125"/>
      <c r="DM64" s="125"/>
      <c r="DN64" s="125"/>
      <c r="DO64" s="126">
        <f>SUM(DD64:DN64)</f>
        <v>0</v>
      </c>
      <c r="DP64" s="125"/>
      <c r="DQ64" s="125"/>
      <c r="DR64" s="125"/>
      <c r="DS64" s="125"/>
      <c r="DT64" s="125"/>
      <c r="DU64" s="125"/>
      <c r="DV64" s="125"/>
      <c r="DW64" s="125"/>
      <c r="DX64" s="125"/>
      <c r="DY64" s="125"/>
      <c r="DZ64" s="125"/>
      <c r="EA64" s="126">
        <f>SUM(DP64:DZ64)</f>
        <v>0</v>
      </c>
      <c r="EB64" s="125"/>
      <c r="EC64" s="125"/>
      <c r="ED64" s="125"/>
      <c r="EE64" s="125"/>
      <c r="EF64" s="125"/>
      <c r="EG64" s="125"/>
      <c r="EH64" s="125"/>
      <c r="EI64" s="125"/>
      <c r="EJ64" s="125"/>
      <c r="EK64" s="125"/>
      <c r="EL64" s="125"/>
      <c r="EM64" s="126">
        <f>SUM(EB64:EL64)</f>
        <v>0</v>
      </c>
      <c r="EN64" s="125"/>
      <c r="EO64" s="125"/>
      <c r="EP64" s="125"/>
      <c r="EQ64" s="125"/>
      <c r="ER64" s="125"/>
      <c r="ES64" s="125"/>
      <c r="ET64" s="125"/>
      <c r="EU64" s="125"/>
      <c r="EV64" s="125"/>
      <c r="EW64" s="125"/>
      <c r="EX64" s="125"/>
      <c r="EY64" s="126">
        <f>SUM(EN64:EX64)</f>
        <v>0</v>
      </c>
      <c r="EZ64" s="108">
        <f>SUM(AQ64,BC64,BO64,CA64,DO64,EA64,EM64,EY64)</f>
        <v>0</v>
      </c>
    </row>
    <row r="65" spans="2:157" ht="27" customHeight="1">
      <c r="B65" s="441" t="s">
        <v>1048</v>
      </c>
      <c r="C65" s="449" t="s">
        <v>1049</v>
      </c>
      <c r="D65" s="129"/>
      <c r="E65" s="129"/>
      <c r="F65" s="129"/>
      <c r="G65" s="129"/>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5"/>
      <c r="AG65" s="125"/>
      <c r="AH65" s="125"/>
      <c r="AI65" s="125"/>
      <c r="AJ65" s="125"/>
      <c r="AK65" s="125"/>
      <c r="AL65" s="125"/>
      <c r="AM65" s="125"/>
      <c r="AN65" s="125"/>
      <c r="AO65" s="125"/>
      <c r="AP65" s="125"/>
      <c r="AQ65" s="126">
        <f>SUM(AF65:AP65)</f>
        <v>0</v>
      </c>
      <c r="AR65" s="125"/>
      <c r="AS65" s="125"/>
      <c r="AT65" s="125"/>
      <c r="AU65" s="125"/>
      <c r="AV65" s="125"/>
      <c r="AW65" s="125"/>
      <c r="AX65" s="125"/>
      <c r="AY65" s="125"/>
      <c r="AZ65" s="125"/>
      <c r="BA65" s="125"/>
      <c r="BB65" s="125"/>
      <c r="BC65" s="126">
        <f>SUM(AR65:BB65)</f>
        <v>0</v>
      </c>
      <c r="BD65" s="125"/>
      <c r="BE65" s="125"/>
      <c r="BF65" s="125"/>
      <c r="BG65" s="125"/>
      <c r="BH65" s="125"/>
      <c r="BI65" s="125"/>
      <c r="BJ65" s="125"/>
      <c r="BK65" s="125"/>
      <c r="BL65" s="125"/>
      <c r="BM65" s="125"/>
      <c r="BN65" s="125"/>
      <c r="BO65" s="126">
        <f>SUM(BD65:BN65)</f>
        <v>0</v>
      </c>
      <c r="BP65" s="125"/>
      <c r="BQ65" s="125"/>
      <c r="BR65" s="125"/>
      <c r="BS65" s="125"/>
      <c r="BT65" s="125"/>
      <c r="BU65" s="125"/>
      <c r="BV65" s="125"/>
      <c r="BW65" s="125"/>
      <c r="BX65" s="125"/>
      <c r="BY65" s="125"/>
      <c r="BZ65" s="125"/>
      <c r="CA65" s="126">
        <f>SUM(BP65:BZ65)</f>
        <v>0</v>
      </c>
      <c r="CB65" s="129"/>
      <c r="CC65" s="129"/>
      <c r="CD65" s="129"/>
      <c r="CE65" s="129"/>
      <c r="CF65" s="129"/>
      <c r="CG65" s="129"/>
      <c r="CH65" s="129"/>
      <c r="CI65" s="129"/>
      <c r="CJ65" s="129"/>
      <c r="CK65" s="129"/>
      <c r="CL65" s="129"/>
      <c r="CM65" s="129"/>
      <c r="CN65" s="129"/>
      <c r="CO65" s="129"/>
      <c r="CP65" s="129"/>
      <c r="CQ65" s="129"/>
      <c r="CR65" s="129"/>
      <c r="CS65" s="129"/>
      <c r="CT65" s="129"/>
      <c r="CU65" s="129"/>
      <c r="CV65" s="129"/>
      <c r="CW65" s="129"/>
      <c r="CX65" s="129"/>
      <c r="CY65" s="129"/>
      <c r="CZ65" s="129"/>
      <c r="DA65" s="129"/>
      <c r="DB65" s="129"/>
      <c r="DC65" s="129"/>
      <c r="DD65" s="125"/>
      <c r="DE65" s="125"/>
      <c r="DF65" s="125"/>
      <c r="DG65" s="125"/>
      <c r="DH65" s="125"/>
      <c r="DI65" s="125"/>
      <c r="DJ65" s="125"/>
      <c r="DK65" s="125"/>
      <c r="DL65" s="125"/>
      <c r="DM65" s="125"/>
      <c r="DN65" s="125"/>
      <c r="DO65" s="126">
        <f>SUM(DD65:DN65)</f>
        <v>0</v>
      </c>
      <c r="DP65" s="125"/>
      <c r="DQ65" s="125"/>
      <c r="DR65" s="125"/>
      <c r="DS65" s="125"/>
      <c r="DT65" s="125"/>
      <c r="DU65" s="125"/>
      <c r="DV65" s="125"/>
      <c r="DW65" s="125"/>
      <c r="DX65" s="125"/>
      <c r="DY65" s="125"/>
      <c r="DZ65" s="125"/>
      <c r="EA65" s="126">
        <f>SUM(DP65:DZ65)</f>
        <v>0</v>
      </c>
      <c r="EB65" s="125"/>
      <c r="EC65" s="125"/>
      <c r="ED65" s="125"/>
      <c r="EE65" s="125"/>
      <c r="EF65" s="125"/>
      <c r="EG65" s="125"/>
      <c r="EH65" s="125"/>
      <c r="EI65" s="125"/>
      <c r="EJ65" s="125"/>
      <c r="EK65" s="125"/>
      <c r="EL65" s="125"/>
      <c r="EM65" s="126">
        <f>SUM(EB65:EL65)</f>
        <v>0</v>
      </c>
      <c r="EN65" s="125"/>
      <c r="EO65" s="125"/>
      <c r="EP65" s="125"/>
      <c r="EQ65" s="125"/>
      <c r="ER65" s="125"/>
      <c r="ES65" s="125"/>
      <c r="ET65" s="125"/>
      <c r="EU65" s="125"/>
      <c r="EV65" s="125"/>
      <c r="EW65" s="125"/>
      <c r="EX65" s="125"/>
      <c r="EY65" s="126">
        <f>SUM(EN65:EX65)</f>
        <v>0</v>
      </c>
      <c r="EZ65" s="108">
        <f>SUM(AQ65,BC65,BO65,CA65,DO65,EA65,EM65,EY65)</f>
        <v>0</v>
      </c>
    </row>
    <row r="66" spans="2:157" ht="27" customHeight="1">
      <c r="B66" s="441" t="s">
        <v>1050</v>
      </c>
      <c r="C66" s="449" t="s">
        <v>1051</v>
      </c>
      <c r="D66" s="129"/>
      <c r="E66" s="129"/>
      <c r="F66" s="129"/>
      <c r="G66" s="129"/>
      <c r="H66" s="129"/>
      <c r="I66" s="129"/>
      <c r="J66" s="129"/>
      <c r="K66" s="129"/>
      <c r="L66" s="129"/>
      <c r="M66" s="129"/>
      <c r="N66" s="129"/>
      <c r="O66" s="129"/>
      <c r="P66" s="129"/>
      <c r="Q66" s="129"/>
      <c r="R66" s="129"/>
      <c r="S66" s="129"/>
      <c r="T66" s="129"/>
      <c r="U66" s="129"/>
      <c r="V66" s="129"/>
      <c r="W66" s="129"/>
      <c r="X66" s="129"/>
      <c r="Y66" s="129"/>
      <c r="Z66" s="129"/>
      <c r="AA66" s="129"/>
      <c r="AB66" s="129"/>
      <c r="AC66" s="129"/>
      <c r="AD66" s="129"/>
      <c r="AE66" s="129"/>
      <c r="AF66" s="125"/>
      <c r="AG66" s="125"/>
      <c r="AH66" s="125"/>
      <c r="AI66" s="125"/>
      <c r="AJ66" s="125"/>
      <c r="AK66" s="125"/>
      <c r="AL66" s="125"/>
      <c r="AM66" s="125"/>
      <c r="AN66" s="125"/>
      <c r="AO66" s="125"/>
      <c r="AP66" s="125"/>
      <c r="AQ66" s="126">
        <f>SUM(AF66:AP66)</f>
        <v>0</v>
      </c>
      <c r="AR66" s="125"/>
      <c r="AS66" s="125"/>
      <c r="AT66" s="125"/>
      <c r="AU66" s="125"/>
      <c r="AV66" s="125"/>
      <c r="AW66" s="125"/>
      <c r="AX66" s="125"/>
      <c r="AY66" s="125"/>
      <c r="AZ66" s="125"/>
      <c r="BA66" s="125"/>
      <c r="BB66" s="125"/>
      <c r="BC66" s="126">
        <f>SUM(AR66:BB66)</f>
        <v>0</v>
      </c>
      <c r="BD66" s="125"/>
      <c r="BE66" s="125"/>
      <c r="BF66" s="125"/>
      <c r="BG66" s="125"/>
      <c r="BH66" s="125"/>
      <c r="BI66" s="125"/>
      <c r="BJ66" s="125"/>
      <c r="BK66" s="125"/>
      <c r="BL66" s="125"/>
      <c r="BM66" s="125"/>
      <c r="BN66" s="125"/>
      <c r="BO66" s="126">
        <f>SUM(BD66:BN66)</f>
        <v>0</v>
      </c>
      <c r="BP66" s="125"/>
      <c r="BQ66" s="125"/>
      <c r="BR66" s="125"/>
      <c r="BS66" s="125"/>
      <c r="BT66" s="125"/>
      <c r="BU66" s="125"/>
      <c r="BV66" s="125"/>
      <c r="BW66" s="125"/>
      <c r="BX66" s="125"/>
      <c r="BY66" s="125"/>
      <c r="BZ66" s="125"/>
      <c r="CA66" s="126">
        <f>SUM(BP66:BZ66)</f>
        <v>0</v>
      </c>
      <c r="CB66" s="129"/>
      <c r="CC66" s="129"/>
      <c r="CD66" s="129"/>
      <c r="CE66" s="129"/>
      <c r="CF66" s="129"/>
      <c r="CG66" s="129"/>
      <c r="CH66" s="129"/>
      <c r="CI66" s="129"/>
      <c r="CJ66" s="129"/>
      <c r="CK66" s="129"/>
      <c r="CL66" s="129"/>
      <c r="CM66" s="129"/>
      <c r="CN66" s="129"/>
      <c r="CO66" s="129"/>
      <c r="CP66" s="129"/>
      <c r="CQ66" s="129"/>
      <c r="CR66" s="129"/>
      <c r="CS66" s="129"/>
      <c r="CT66" s="129"/>
      <c r="CU66" s="129"/>
      <c r="CV66" s="129"/>
      <c r="CW66" s="129"/>
      <c r="CX66" s="129"/>
      <c r="CY66" s="129"/>
      <c r="CZ66" s="129"/>
      <c r="DA66" s="129"/>
      <c r="DB66" s="129"/>
      <c r="DC66" s="129"/>
      <c r="DD66" s="125"/>
      <c r="DE66" s="125"/>
      <c r="DF66" s="125"/>
      <c r="DG66" s="125"/>
      <c r="DH66" s="125"/>
      <c r="DI66" s="125"/>
      <c r="DJ66" s="125"/>
      <c r="DK66" s="125"/>
      <c r="DL66" s="125"/>
      <c r="DM66" s="125"/>
      <c r="DN66" s="125"/>
      <c r="DO66" s="126">
        <f>SUM(DD66:DN66)</f>
        <v>0</v>
      </c>
      <c r="DP66" s="125"/>
      <c r="DQ66" s="125"/>
      <c r="DR66" s="125"/>
      <c r="DS66" s="125"/>
      <c r="DT66" s="125"/>
      <c r="DU66" s="125"/>
      <c r="DV66" s="125"/>
      <c r="DW66" s="125"/>
      <c r="DX66" s="125"/>
      <c r="DY66" s="125"/>
      <c r="DZ66" s="125"/>
      <c r="EA66" s="126">
        <f>SUM(DP66:DZ66)</f>
        <v>0</v>
      </c>
      <c r="EB66" s="125"/>
      <c r="EC66" s="125"/>
      <c r="ED66" s="125"/>
      <c r="EE66" s="125"/>
      <c r="EF66" s="125"/>
      <c r="EG66" s="125"/>
      <c r="EH66" s="125"/>
      <c r="EI66" s="125"/>
      <c r="EJ66" s="125"/>
      <c r="EK66" s="125"/>
      <c r="EL66" s="125"/>
      <c r="EM66" s="126">
        <f>SUM(EB66:EL66)</f>
        <v>0</v>
      </c>
      <c r="EN66" s="125"/>
      <c r="EO66" s="125"/>
      <c r="EP66" s="125"/>
      <c r="EQ66" s="125"/>
      <c r="ER66" s="125"/>
      <c r="ES66" s="125"/>
      <c r="ET66" s="125"/>
      <c r="EU66" s="125"/>
      <c r="EV66" s="125"/>
      <c r="EW66" s="125"/>
      <c r="EX66" s="125"/>
      <c r="EY66" s="126">
        <f>SUM(EN66:EX66)</f>
        <v>0</v>
      </c>
      <c r="EZ66" s="108">
        <f>SUM(AQ66,BC66,BO66,CA66,DO66,EA66,EM66,EY66)</f>
        <v>0</v>
      </c>
    </row>
    <row r="67" spans="2:157" ht="27" customHeight="1">
      <c r="B67" s="441" t="s">
        <v>1052</v>
      </c>
      <c r="C67" s="449" t="s">
        <v>1053</v>
      </c>
      <c r="D67" s="129"/>
      <c r="E67" s="129"/>
      <c r="F67" s="129"/>
      <c r="G67" s="129"/>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5"/>
      <c r="AG67" s="125"/>
      <c r="AH67" s="125"/>
      <c r="AI67" s="125"/>
      <c r="AJ67" s="125"/>
      <c r="AK67" s="125"/>
      <c r="AL67" s="125"/>
      <c r="AM67" s="125"/>
      <c r="AN67" s="125"/>
      <c r="AO67" s="125"/>
      <c r="AP67" s="125"/>
      <c r="AQ67" s="126">
        <f>SUM(AF67:AP67)</f>
        <v>0</v>
      </c>
      <c r="AR67" s="125"/>
      <c r="AS67" s="125"/>
      <c r="AT67" s="125"/>
      <c r="AU67" s="125"/>
      <c r="AV67" s="125"/>
      <c r="AW67" s="125"/>
      <c r="AX67" s="125"/>
      <c r="AY67" s="125"/>
      <c r="AZ67" s="125"/>
      <c r="BA67" s="125"/>
      <c r="BB67" s="125"/>
      <c r="BC67" s="126">
        <f>SUM(AR67:BB67)</f>
        <v>0</v>
      </c>
      <c r="BD67" s="125"/>
      <c r="BE67" s="125"/>
      <c r="BF67" s="125"/>
      <c r="BG67" s="125"/>
      <c r="BH67" s="125"/>
      <c r="BI67" s="125"/>
      <c r="BJ67" s="125"/>
      <c r="BK67" s="125"/>
      <c r="BL67" s="125"/>
      <c r="BM67" s="125"/>
      <c r="BN67" s="125"/>
      <c r="BO67" s="126">
        <f>SUM(BD67:BN67)</f>
        <v>0</v>
      </c>
      <c r="BP67" s="125"/>
      <c r="BQ67" s="125"/>
      <c r="BR67" s="125"/>
      <c r="BS67" s="125"/>
      <c r="BT67" s="125"/>
      <c r="BU67" s="125"/>
      <c r="BV67" s="125"/>
      <c r="BW67" s="125"/>
      <c r="BX67" s="125"/>
      <c r="BY67" s="125"/>
      <c r="BZ67" s="125"/>
      <c r="CA67" s="126">
        <f>SUM(BP67:BZ67)</f>
        <v>0</v>
      </c>
      <c r="CB67" s="129"/>
      <c r="CC67" s="129"/>
      <c r="CD67" s="129"/>
      <c r="CE67" s="129"/>
      <c r="CF67" s="129"/>
      <c r="CG67" s="129"/>
      <c r="CH67" s="129"/>
      <c r="CI67" s="129"/>
      <c r="CJ67" s="129"/>
      <c r="CK67" s="129"/>
      <c r="CL67" s="129"/>
      <c r="CM67" s="129"/>
      <c r="CN67" s="129"/>
      <c r="CO67" s="129"/>
      <c r="CP67" s="129"/>
      <c r="CQ67" s="129"/>
      <c r="CR67" s="129"/>
      <c r="CS67" s="129"/>
      <c r="CT67" s="129"/>
      <c r="CU67" s="129"/>
      <c r="CV67" s="129"/>
      <c r="CW67" s="129"/>
      <c r="CX67" s="129"/>
      <c r="CY67" s="129"/>
      <c r="CZ67" s="129"/>
      <c r="DA67" s="129"/>
      <c r="DB67" s="129"/>
      <c r="DC67" s="129"/>
      <c r="DD67" s="125"/>
      <c r="DE67" s="125"/>
      <c r="DF67" s="125"/>
      <c r="DG67" s="125"/>
      <c r="DH67" s="125"/>
      <c r="DI67" s="125"/>
      <c r="DJ67" s="125"/>
      <c r="DK67" s="125"/>
      <c r="DL67" s="125"/>
      <c r="DM67" s="125"/>
      <c r="DN67" s="125"/>
      <c r="DO67" s="126">
        <f>SUM(DD67:DN67)</f>
        <v>0</v>
      </c>
      <c r="DP67" s="125"/>
      <c r="DQ67" s="125"/>
      <c r="DR67" s="125"/>
      <c r="DS67" s="125"/>
      <c r="DT67" s="125"/>
      <c r="DU67" s="125"/>
      <c r="DV67" s="125"/>
      <c r="DW67" s="125"/>
      <c r="DX67" s="125"/>
      <c r="DY67" s="125"/>
      <c r="DZ67" s="125"/>
      <c r="EA67" s="126">
        <f>SUM(DP67:DZ67)</f>
        <v>0</v>
      </c>
      <c r="EB67" s="125"/>
      <c r="EC67" s="125"/>
      <c r="ED67" s="125"/>
      <c r="EE67" s="125"/>
      <c r="EF67" s="125"/>
      <c r="EG67" s="125"/>
      <c r="EH67" s="125"/>
      <c r="EI67" s="125"/>
      <c r="EJ67" s="125"/>
      <c r="EK67" s="125"/>
      <c r="EL67" s="125"/>
      <c r="EM67" s="126">
        <f>SUM(EB67:EL67)</f>
        <v>0</v>
      </c>
      <c r="EN67" s="125"/>
      <c r="EO67" s="125"/>
      <c r="EP67" s="125"/>
      <c r="EQ67" s="125"/>
      <c r="ER67" s="125"/>
      <c r="ES67" s="125"/>
      <c r="ET67" s="125"/>
      <c r="EU67" s="125"/>
      <c r="EV67" s="125"/>
      <c r="EW67" s="125"/>
      <c r="EX67" s="125"/>
      <c r="EY67" s="126">
        <f>SUM(EN67:EX67)</f>
        <v>0</v>
      </c>
      <c r="EZ67" s="108">
        <f>SUM(AQ67,BC67,BO67,CA67,DO67,EA67,EM67,EY67)</f>
        <v>0</v>
      </c>
    </row>
    <row r="68" spans="2:157" ht="27" customHeight="1">
      <c r="B68" s="440" t="s">
        <v>1054</v>
      </c>
      <c r="C68" s="433"/>
      <c r="D68" s="129"/>
      <c r="E68" s="129"/>
      <c r="F68" s="129"/>
      <c r="G68" s="129"/>
      <c r="H68" s="129"/>
      <c r="I68" s="129"/>
      <c r="J68" s="129"/>
      <c r="K68" s="129"/>
      <c r="L68" s="129"/>
      <c r="M68" s="129"/>
      <c r="N68" s="129"/>
      <c r="O68" s="129"/>
      <c r="P68" s="129"/>
      <c r="Q68" s="129"/>
      <c r="R68" s="129"/>
      <c r="S68" s="129"/>
      <c r="T68" s="129"/>
      <c r="U68" s="129"/>
      <c r="V68" s="129"/>
      <c r="W68" s="129"/>
      <c r="X68" s="129"/>
      <c r="Y68" s="129"/>
      <c r="Z68" s="129"/>
      <c r="AA68" s="129"/>
      <c r="AB68" s="129"/>
      <c r="AC68" s="129"/>
      <c r="AD68" s="129"/>
      <c r="AE68" s="129"/>
      <c r="AF68" s="129"/>
      <c r="AG68" s="129"/>
      <c r="AH68" s="129"/>
      <c r="AI68" s="129"/>
      <c r="AJ68" s="129"/>
      <c r="AK68" s="129"/>
      <c r="AL68" s="129"/>
      <c r="AM68" s="129"/>
      <c r="AN68" s="129"/>
      <c r="AO68" s="129"/>
      <c r="AP68" s="129"/>
      <c r="AQ68" s="129"/>
      <c r="AR68" s="129"/>
      <c r="AS68" s="129"/>
      <c r="AT68" s="129"/>
      <c r="AU68" s="129"/>
      <c r="AV68" s="129"/>
      <c r="AW68" s="129"/>
      <c r="AX68" s="129"/>
      <c r="AY68" s="129"/>
      <c r="AZ68" s="129"/>
      <c r="BA68" s="129"/>
      <c r="BB68" s="129"/>
      <c r="BC68" s="129"/>
      <c r="BD68" s="129"/>
      <c r="BE68" s="129"/>
      <c r="BF68" s="129"/>
      <c r="BG68" s="129"/>
      <c r="BH68" s="129"/>
      <c r="BI68" s="129"/>
      <c r="BJ68" s="129"/>
      <c r="BK68" s="129"/>
      <c r="BL68" s="129"/>
      <c r="BM68" s="129"/>
      <c r="BN68" s="129"/>
      <c r="BO68" s="129"/>
      <c r="BP68" s="129"/>
      <c r="BQ68" s="129"/>
      <c r="BR68" s="129"/>
      <c r="BS68" s="129"/>
      <c r="BT68" s="129"/>
      <c r="BU68" s="129"/>
      <c r="BV68" s="129"/>
      <c r="BW68" s="129"/>
      <c r="BX68" s="129"/>
      <c r="BY68" s="129"/>
      <c r="BZ68" s="129"/>
      <c r="CA68" s="112"/>
      <c r="CB68" s="129"/>
      <c r="CC68" s="129"/>
      <c r="CD68" s="129"/>
      <c r="CE68" s="129"/>
      <c r="CF68" s="129"/>
      <c r="CG68" s="129"/>
      <c r="CH68" s="129"/>
      <c r="CI68" s="129"/>
      <c r="CJ68" s="129"/>
      <c r="CK68" s="129"/>
      <c r="CL68" s="129"/>
      <c r="CM68" s="129"/>
      <c r="CN68" s="129"/>
      <c r="CO68" s="129"/>
      <c r="CP68" s="129"/>
      <c r="CQ68" s="129"/>
      <c r="CR68" s="129"/>
      <c r="CS68" s="129"/>
      <c r="CT68" s="129"/>
      <c r="CU68" s="129"/>
      <c r="CV68" s="129"/>
      <c r="CW68" s="129"/>
      <c r="CX68" s="129"/>
      <c r="CY68" s="129"/>
      <c r="CZ68" s="129"/>
      <c r="DA68" s="129"/>
      <c r="DB68" s="129"/>
      <c r="DC68" s="129"/>
      <c r="DD68" s="129"/>
      <c r="DE68" s="129"/>
      <c r="DF68" s="129"/>
      <c r="DG68" s="129"/>
      <c r="DH68" s="129"/>
      <c r="DI68" s="129"/>
      <c r="DJ68" s="129"/>
      <c r="DK68" s="129"/>
      <c r="DL68" s="129"/>
      <c r="DM68" s="129"/>
      <c r="DN68" s="129"/>
      <c r="DO68" s="129"/>
      <c r="DP68" s="129"/>
      <c r="DQ68" s="129"/>
      <c r="DR68" s="129"/>
      <c r="DS68" s="129"/>
      <c r="DT68" s="129"/>
      <c r="DU68" s="129"/>
      <c r="DV68" s="129"/>
      <c r="DW68" s="129"/>
      <c r="DX68" s="129"/>
      <c r="DY68" s="129"/>
      <c r="DZ68" s="129"/>
      <c r="EA68" s="129"/>
      <c r="EB68" s="129"/>
      <c r="EC68" s="129"/>
      <c r="ED68" s="129"/>
      <c r="EE68" s="129"/>
      <c r="EF68" s="129"/>
      <c r="EG68" s="129"/>
      <c r="EH68" s="129"/>
      <c r="EI68" s="129"/>
      <c r="EJ68" s="129"/>
      <c r="EK68" s="129"/>
      <c r="EL68" s="129"/>
      <c r="EM68" s="129"/>
      <c r="EN68" s="129"/>
      <c r="EO68" s="129"/>
      <c r="EP68" s="129"/>
      <c r="EQ68" s="129"/>
      <c r="ER68" s="129"/>
      <c r="ES68" s="129"/>
      <c r="ET68" s="129"/>
      <c r="EU68" s="129"/>
      <c r="EV68" s="129"/>
      <c r="EW68" s="129"/>
      <c r="EX68" s="129"/>
      <c r="EY68" s="129"/>
      <c r="EZ68" s="129"/>
    </row>
    <row r="69" spans="2:157" ht="27" customHeight="1">
      <c r="B69" s="441" t="s">
        <v>1055</v>
      </c>
      <c r="C69" s="449" t="s">
        <v>1056</v>
      </c>
      <c r="D69" s="129"/>
      <c r="E69" s="129"/>
      <c r="F69" s="129"/>
      <c r="G69" s="129"/>
      <c r="H69" s="129"/>
      <c r="I69" s="129"/>
      <c r="J69" s="129"/>
      <c r="K69" s="129"/>
      <c r="L69" s="129"/>
      <c r="M69" s="129"/>
      <c r="N69" s="129"/>
      <c r="O69" s="129"/>
      <c r="P69" s="129"/>
      <c r="Q69" s="129"/>
      <c r="R69" s="129"/>
      <c r="S69" s="129"/>
      <c r="T69" s="129"/>
      <c r="U69" s="129"/>
      <c r="V69" s="129"/>
      <c r="W69" s="129"/>
      <c r="X69" s="129"/>
      <c r="Y69" s="129"/>
      <c r="Z69" s="129"/>
      <c r="AA69" s="129"/>
      <c r="AB69" s="129"/>
      <c r="AC69" s="129"/>
      <c r="AD69" s="129"/>
      <c r="AE69" s="129"/>
      <c r="AF69" s="125"/>
      <c r="AG69" s="125"/>
      <c r="AH69" s="125"/>
      <c r="AI69" s="125"/>
      <c r="AJ69" s="125"/>
      <c r="AK69" s="125"/>
      <c r="AL69" s="125"/>
      <c r="AM69" s="125"/>
      <c r="AN69" s="125"/>
      <c r="AO69" s="125"/>
      <c r="AP69" s="125"/>
      <c r="AQ69" s="126">
        <f>SUM(AF69:AP69)</f>
        <v>0</v>
      </c>
      <c r="AR69" s="125"/>
      <c r="AS69" s="125"/>
      <c r="AT69" s="125"/>
      <c r="AU69" s="125"/>
      <c r="AV69" s="125"/>
      <c r="AW69" s="125"/>
      <c r="AX69" s="125"/>
      <c r="AY69" s="125"/>
      <c r="AZ69" s="125"/>
      <c r="BA69" s="125"/>
      <c r="BB69" s="125"/>
      <c r="BC69" s="126">
        <f>SUM(AR69:BB69)</f>
        <v>0</v>
      </c>
      <c r="BD69" s="125"/>
      <c r="BE69" s="125"/>
      <c r="BF69" s="125"/>
      <c r="BG69" s="125"/>
      <c r="BH69" s="125"/>
      <c r="BI69" s="125"/>
      <c r="BJ69" s="125"/>
      <c r="BK69" s="125"/>
      <c r="BL69" s="125"/>
      <c r="BM69" s="125"/>
      <c r="BN69" s="125"/>
      <c r="BO69" s="126">
        <f>SUM(BD69:BN69)</f>
        <v>0</v>
      </c>
      <c r="BP69" s="125"/>
      <c r="BQ69" s="125"/>
      <c r="BR69" s="125"/>
      <c r="BS69" s="125"/>
      <c r="BT69" s="125"/>
      <c r="BU69" s="125"/>
      <c r="BV69" s="125"/>
      <c r="BW69" s="125"/>
      <c r="BX69" s="125"/>
      <c r="BY69" s="125"/>
      <c r="BZ69" s="125"/>
      <c r="CA69" s="126">
        <f>SUM(BP69:BZ69)</f>
        <v>0</v>
      </c>
      <c r="CB69" s="129"/>
      <c r="CC69" s="129"/>
      <c r="CD69" s="129"/>
      <c r="CE69" s="129"/>
      <c r="CF69" s="129"/>
      <c r="CG69" s="129"/>
      <c r="CH69" s="129"/>
      <c r="CI69" s="129"/>
      <c r="CJ69" s="129"/>
      <c r="CK69" s="129"/>
      <c r="CL69" s="129"/>
      <c r="CM69" s="129"/>
      <c r="CN69" s="129"/>
      <c r="CO69" s="129"/>
      <c r="CP69" s="129"/>
      <c r="CQ69" s="129"/>
      <c r="CR69" s="129"/>
      <c r="CS69" s="129"/>
      <c r="CT69" s="129"/>
      <c r="CU69" s="129"/>
      <c r="CV69" s="129"/>
      <c r="CW69" s="129"/>
      <c r="CX69" s="129"/>
      <c r="CY69" s="129"/>
      <c r="CZ69" s="129"/>
      <c r="DA69" s="129"/>
      <c r="DB69" s="129"/>
      <c r="DC69" s="129"/>
      <c r="DD69" s="125"/>
      <c r="DE69" s="125"/>
      <c r="DF69" s="125"/>
      <c r="DG69" s="125"/>
      <c r="DH69" s="125"/>
      <c r="DI69" s="125"/>
      <c r="DJ69" s="125"/>
      <c r="DK69" s="125"/>
      <c r="DL69" s="125"/>
      <c r="DM69" s="125"/>
      <c r="DN69" s="125"/>
      <c r="DO69" s="126">
        <f>SUM(DD69:DN69)</f>
        <v>0</v>
      </c>
      <c r="DP69" s="125"/>
      <c r="DQ69" s="125"/>
      <c r="DR69" s="125"/>
      <c r="DS69" s="125"/>
      <c r="DT69" s="125"/>
      <c r="DU69" s="125"/>
      <c r="DV69" s="125"/>
      <c r="DW69" s="125"/>
      <c r="DX69" s="125"/>
      <c r="DY69" s="125"/>
      <c r="DZ69" s="125"/>
      <c r="EA69" s="126">
        <f>SUM(DP69:DZ69)</f>
        <v>0</v>
      </c>
      <c r="EB69" s="125"/>
      <c r="EC69" s="125"/>
      <c r="ED69" s="125"/>
      <c r="EE69" s="125"/>
      <c r="EF69" s="125"/>
      <c r="EG69" s="125"/>
      <c r="EH69" s="125"/>
      <c r="EI69" s="125"/>
      <c r="EJ69" s="125"/>
      <c r="EK69" s="125"/>
      <c r="EL69" s="125"/>
      <c r="EM69" s="126">
        <f>SUM(EB69:EL69)</f>
        <v>0</v>
      </c>
      <c r="EN69" s="125"/>
      <c r="EO69" s="125"/>
      <c r="EP69" s="125"/>
      <c r="EQ69" s="125"/>
      <c r="ER69" s="125"/>
      <c r="ES69" s="125"/>
      <c r="ET69" s="125"/>
      <c r="EU69" s="125"/>
      <c r="EV69" s="125"/>
      <c r="EW69" s="125"/>
      <c r="EX69" s="125"/>
      <c r="EY69" s="126">
        <f>SUM(EN69:EX69)</f>
        <v>0</v>
      </c>
      <c r="EZ69" s="108">
        <f>SUM(AQ69,BC69,BO69,CA69,DO69,EA69,EM69,EY69)</f>
        <v>0</v>
      </c>
    </row>
    <row r="70" spans="2:157" ht="27" customHeight="1">
      <c r="B70" s="441" t="s">
        <v>1057</v>
      </c>
      <c r="C70" s="449" t="s">
        <v>1058</v>
      </c>
      <c r="D70" s="129"/>
      <c r="E70" s="129"/>
      <c r="F70" s="129"/>
      <c r="G70" s="129"/>
      <c r="H70" s="129"/>
      <c r="I70" s="129"/>
      <c r="J70" s="129"/>
      <c r="K70" s="129"/>
      <c r="L70" s="129"/>
      <c r="M70" s="129"/>
      <c r="N70" s="129"/>
      <c r="O70" s="129"/>
      <c r="P70" s="129"/>
      <c r="Q70" s="129"/>
      <c r="R70" s="129"/>
      <c r="S70" s="129"/>
      <c r="T70" s="129"/>
      <c r="U70" s="129"/>
      <c r="V70" s="129"/>
      <c r="W70" s="129"/>
      <c r="X70" s="129"/>
      <c r="Y70" s="129"/>
      <c r="Z70" s="129"/>
      <c r="AA70" s="129"/>
      <c r="AB70" s="129"/>
      <c r="AC70" s="129"/>
      <c r="AD70" s="129"/>
      <c r="AE70" s="129"/>
      <c r="AF70" s="125"/>
      <c r="AG70" s="125"/>
      <c r="AH70" s="125"/>
      <c r="AI70" s="125"/>
      <c r="AJ70" s="125"/>
      <c r="AK70" s="125"/>
      <c r="AL70" s="125"/>
      <c r="AM70" s="125"/>
      <c r="AN70" s="125"/>
      <c r="AO70" s="125"/>
      <c r="AP70" s="125"/>
      <c r="AQ70" s="126">
        <f>SUM(AF70:AP70)</f>
        <v>0</v>
      </c>
      <c r="AR70" s="125"/>
      <c r="AS70" s="125"/>
      <c r="AT70" s="125"/>
      <c r="AU70" s="125"/>
      <c r="AV70" s="125"/>
      <c r="AW70" s="125"/>
      <c r="AX70" s="125"/>
      <c r="AY70" s="125"/>
      <c r="AZ70" s="125"/>
      <c r="BA70" s="125"/>
      <c r="BB70" s="125"/>
      <c r="BC70" s="126">
        <f>SUM(AR70:BB70)</f>
        <v>0</v>
      </c>
      <c r="BD70" s="125"/>
      <c r="BE70" s="125"/>
      <c r="BF70" s="125"/>
      <c r="BG70" s="125"/>
      <c r="BH70" s="125"/>
      <c r="BI70" s="125"/>
      <c r="BJ70" s="125"/>
      <c r="BK70" s="125"/>
      <c r="BL70" s="125"/>
      <c r="BM70" s="125"/>
      <c r="BN70" s="125"/>
      <c r="BO70" s="126">
        <f>SUM(BD70:BN70)</f>
        <v>0</v>
      </c>
      <c r="BP70" s="125"/>
      <c r="BQ70" s="125"/>
      <c r="BR70" s="125"/>
      <c r="BS70" s="125"/>
      <c r="BT70" s="125"/>
      <c r="BU70" s="125"/>
      <c r="BV70" s="125"/>
      <c r="BW70" s="125"/>
      <c r="BX70" s="125"/>
      <c r="BY70" s="125"/>
      <c r="BZ70" s="125"/>
      <c r="CA70" s="126">
        <f>SUM(BP70:BZ70)</f>
        <v>0</v>
      </c>
      <c r="CB70" s="129"/>
      <c r="CC70" s="129"/>
      <c r="CD70" s="129"/>
      <c r="CE70" s="129"/>
      <c r="CF70" s="129"/>
      <c r="CG70" s="129"/>
      <c r="CH70" s="129"/>
      <c r="CI70" s="129"/>
      <c r="CJ70" s="129"/>
      <c r="CK70" s="129"/>
      <c r="CL70" s="129"/>
      <c r="CM70" s="129"/>
      <c r="CN70" s="129"/>
      <c r="CO70" s="129"/>
      <c r="CP70" s="129"/>
      <c r="CQ70" s="129"/>
      <c r="CR70" s="129"/>
      <c r="CS70" s="129"/>
      <c r="CT70" s="129"/>
      <c r="CU70" s="129"/>
      <c r="CV70" s="129"/>
      <c r="CW70" s="129"/>
      <c r="CX70" s="129"/>
      <c r="CY70" s="129"/>
      <c r="CZ70" s="129"/>
      <c r="DA70" s="129"/>
      <c r="DB70" s="129"/>
      <c r="DC70" s="129"/>
      <c r="DD70" s="125"/>
      <c r="DE70" s="125"/>
      <c r="DF70" s="125"/>
      <c r="DG70" s="125"/>
      <c r="DH70" s="125"/>
      <c r="DI70" s="125"/>
      <c r="DJ70" s="125"/>
      <c r="DK70" s="125"/>
      <c r="DL70" s="125"/>
      <c r="DM70" s="125"/>
      <c r="DN70" s="125"/>
      <c r="DO70" s="126">
        <f>SUM(DD70:DN70)</f>
        <v>0</v>
      </c>
      <c r="DP70" s="125"/>
      <c r="DQ70" s="125"/>
      <c r="DR70" s="125"/>
      <c r="DS70" s="125"/>
      <c r="DT70" s="125"/>
      <c r="DU70" s="125"/>
      <c r="DV70" s="125"/>
      <c r="DW70" s="125"/>
      <c r="DX70" s="125"/>
      <c r="DY70" s="125"/>
      <c r="DZ70" s="125"/>
      <c r="EA70" s="126">
        <f>SUM(DP70:DZ70)</f>
        <v>0</v>
      </c>
      <c r="EB70" s="125"/>
      <c r="EC70" s="125"/>
      <c r="ED70" s="125"/>
      <c r="EE70" s="125"/>
      <c r="EF70" s="125"/>
      <c r="EG70" s="125"/>
      <c r="EH70" s="125"/>
      <c r="EI70" s="125"/>
      <c r="EJ70" s="125"/>
      <c r="EK70" s="125"/>
      <c r="EL70" s="125"/>
      <c r="EM70" s="126">
        <f>SUM(EB70:EL70)</f>
        <v>0</v>
      </c>
      <c r="EN70" s="125"/>
      <c r="EO70" s="125"/>
      <c r="EP70" s="125"/>
      <c r="EQ70" s="125"/>
      <c r="ER70" s="125"/>
      <c r="ES70" s="125"/>
      <c r="ET70" s="125"/>
      <c r="EU70" s="125"/>
      <c r="EV70" s="125"/>
      <c r="EW70" s="125"/>
      <c r="EX70" s="125"/>
      <c r="EY70" s="126">
        <f>SUM(EN70:EX70)</f>
        <v>0</v>
      </c>
      <c r="EZ70" s="108">
        <f>SUM(AQ70,BC70,BO70,CA70,DO70,EA70,EM70,EY70)</f>
        <v>0</v>
      </c>
    </row>
    <row r="71" spans="2:157" ht="27" customHeight="1">
      <c r="B71" s="441" t="s">
        <v>1059</v>
      </c>
      <c r="C71" s="449" t="s">
        <v>1060</v>
      </c>
      <c r="D71" s="129"/>
      <c r="E71" s="129"/>
      <c r="F71" s="129"/>
      <c r="G71" s="129"/>
      <c r="H71" s="129"/>
      <c r="I71" s="129"/>
      <c r="J71" s="129"/>
      <c r="K71" s="129"/>
      <c r="L71" s="129"/>
      <c r="M71" s="129"/>
      <c r="N71" s="129"/>
      <c r="O71" s="129"/>
      <c r="P71" s="129"/>
      <c r="Q71" s="129"/>
      <c r="R71" s="129"/>
      <c r="S71" s="129"/>
      <c r="T71" s="129"/>
      <c r="U71" s="129"/>
      <c r="V71" s="129"/>
      <c r="W71" s="129"/>
      <c r="X71" s="129"/>
      <c r="Y71" s="129"/>
      <c r="Z71" s="129"/>
      <c r="AA71" s="129"/>
      <c r="AB71" s="129"/>
      <c r="AC71" s="129"/>
      <c r="AD71" s="129"/>
      <c r="AE71" s="129"/>
      <c r="AF71" s="125"/>
      <c r="AG71" s="125"/>
      <c r="AH71" s="125"/>
      <c r="AI71" s="125"/>
      <c r="AJ71" s="125"/>
      <c r="AK71" s="125"/>
      <c r="AL71" s="125"/>
      <c r="AM71" s="125"/>
      <c r="AN71" s="125"/>
      <c r="AO71" s="125"/>
      <c r="AP71" s="125"/>
      <c r="AQ71" s="126">
        <f>SUM(AF71:AP71)</f>
        <v>0</v>
      </c>
      <c r="AR71" s="125"/>
      <c r="AS71" s="125"/>
      <c r="AT71" s="125"/>
      <c r="AU71" s="125"/>
      <c r="AV71" s="125"/>
      <c r="AW71" s="125"/>
      <c r="AX71" s="125"/>
      <c r="AY71" s="125"/>
      <c r="AZ71" s="125"/>
      <c r="BA71" s="125"/>
      <c r="BB71" s="125"/>
      <c r="BC71" s="126">
        <f>SUM(AR71:BB71)</f>
        <v>0</v>
      </c>
      <c r="BD71" s="125"/>
      <c r="BE71" s="125"/>
      <c r="BF71" s="125"/>
      <c r="BG71" s="125"/>
      <c r="BH71" s="125"/>
      <c r="BI71" s="125"/>
      <c r="BJ71" s="125"/>
      <c r="BK71" s="125"/>
      <c r="BL71" s="125"/>
      <c r="BM71" s="125"/>
      <c r="BN71" s="125"/>
      <c r="BO71" s="126">
        <f>SUM(BD71:BN71)</f>
        <v>0</v>
      </c>
      <c r="BP71" s="125"/>
      <c r="BQ71" s="125"/>
      <c r="BR71" s="125"/>
      <c r="BS71" s="125"/>
      <c r="BT71" s="125"/>
      <c r="BU71" s="125"/>
      <c r="BV71" s="125"/>
      <c r="BW71" s="125"/>
      <c r="BX71" s="125"/>
      <c r="BY71" s="125"/>
      <c r="BZ71" s="125"/>
      <c r="CA71" s="126">
        <f>SUM(BP71:BZ71)</f>
        <v>0</v>
      </c>
      <c r="CB71" s="129"/>
      <c r="CC71" s="129"/>
      <c r="CD71" s="129"/>
      <c r="CE71" s="129"/>
      <c r="CF71" s="129"/>
      <c r="CG71" s="129"/>
      <c r="CH71" s="129"/>
      <c r="CI71" s="129"/>
      <c r="CJ71" s="129"/>
      <c r="CK71" s="129"/>
      <c r="CL71" s="129"/>
      <c r="CM71" s="129"/>
      <c r="CN71" s="129"/>
      <c r="CO71" s="129"/>
      <c r="CP71" s="129"/>
      <c r="CQ71" s="129"/>
      <c r="CR71" s="129"/>
      <c r="CS71" s="129"/>
      <c r="CT71" s="129"/>
      <c r="CU71" s="129"/>
      <c r="CV71" s="129"/>
      <c r="CW71" s="129"/>
      <c r="CX71" s="129"/>
      <c r="CY71" s="129"/>
      <c r="CZ71" s="129"/>
      <c r="DA71" s="129"/>
      <c r="DB71" s="129"/>
      <c r="DC71" s="129"/>
      <c r="DD71" s="125"/>
      <c r="DE71" s="125"/>
      <c r="DF71" s="125"/>
      <c r="DG71" s="125"/>
      <c r="DH71" s="125"/>
      <c r="DI71" s="125"/>
      <c r="DJ71" s="125"/>
      <c r="DK71" s="125"/>
      <c r="DL71" s="125"/>
      <c r="DM71" s="125"/>
      <c r="DN71" s="125"/>
      <c r="DO71" s="126">
        <f>SUM(DD71:DN71)</f>
        <v>0</v>
      </c>
      <c r="DP71" s="125"/>
      <c r="DQ71" s="125"/>
      <c r="DR71" s="125"/>
      <c r="DS71" s="125"/>
      <c r="DT71" s="125"/>
      <c r="DU71" s="125"/>
      <c r="DV71" s="125"/>
      <c r="DW71" s="125"/>
      <c r="DX71" s="125"/>
      <c r="DY71" s="125"/>
      <c r="DZ71" s="125"/>
      <c r="EA71" s="126">
        <f>SUM(DP71:DZ71)</f>
        <v>0</v>
      </c>
      <c r="EB71" s="125"/>
      <c r="EC71" s="125"/>
      <c r="ED71" s="125"/>
      <c r="EE71" s="125"/>
      <c r="EF71" s="125"/>
      <c r="EG71" s="125"/>
      <c r="EH71" s="125"/>
      <c r="EI71" s="125"/>
      <c r="EJ71" s="125"/>
      <c r="EK71" s="125"/>
      <c r="EL71" s="125"/>
      <c r="EM71" s="126">
        <f>SUM(EB71:EL71)</f>
        <v>0</v>
      </c>
      <c r="EN71" s="125"/>
      <c r="EO71" s="125"/>
      <c r="EP71" s="125"/>
      <c r="EQ71" s="125"/>
      <c r="ER71" s="125"/>
      <c r="ES71" s="125"/>
      <c r="ET71" s="125"/>
      <c r="EU71" s="125"/>
      <c r="EV71" s="125"/>
      <c r="EW71" s="125"/>
      <c r="EX71" s="125"/>
      <c r="EY71" s="126">
        <f>SUM(EN71:EX71)</f>
        <v>0</v>
      </c>
      <c r="EZ71" s="108">
        <f>SUM(AQ71,BC71,BO71,CA71,DO71,EA71,EM71,EY71)</f>
        <v>0</v>
      </c>
    </row>
    <row r="72" spans="2:157" ht="27" customHeight="1">
      <c r="B72" s="441" t="s">
        <v>1061</v>
      </c>
      <c r="C72" s="449" t="s">
        <v>1062</v>
      </c>
      <c r="D72" s="129"/>
      <c r="E72" s="129"/>
      <c r="F72" s="129"/>
      <c r="G72" s="129"/>
      <c r="H72" s="129"/>
      <c r="I72" s="129"/>
      <c r="J72" s="129"/>
      <c r="K72" s="129"/>
      <c r="L72" s="129"/>
      <c r="M72" s="129"/>
      <c r="N72" s="129"/>
      <c r="O72" s="129"/>
      <c r="P72" s="129"/>
      <c r="Q72" s="129"/>
      <c r="R72" s="129"/>
      <c r="S72" s="129"/>
      <c r="T72" s="129"/>
      <c r="U72" s="129"/>
      <c r="V72" s="129"/>
      <c r="W72" s="129"/>
      <c r="X72" s="129"/>
      <c r="Y72" s="129"/>
      <c r="Z72" s="129"/>
      <c r="AA72" s="129"/>
      <c r="AB72" s="129"/>
      <c r="AC72" s="129"/>
      <c r="AD72" s="129"/>
      <c r="AE72" s="129"/>
      <c r="AF72" s="125"/>
      <c r="AG72" s="125"/>
      <c r="AH72" s="125"/>
      <c r="AI72" s="125"/>
      <c r="AJ72" s="125"/>
      <c r="AK72" s="125"/>
      <c r="AL72" s="125"/>
      <c r="AM72" s="125"/>
      <c r="AN72" s="125"/>
      <c r="AO72" s="125"/>
      <c r="AP72" s="125"/>
      <c r="AQ72" s="126">
        <f>SUM(AF72:AP72)</f>
        <v>0</v>
      </c>
      <c r="AR72" s="125"/>
      <c r="AS72" s="125"/>
      <c r="AT72" s="125"/>
      <c r="AU72" s="125"/>
      <c r="AV72" s="125"/>
      <c r="AW72" s="125"/>
      <c r="AX72" s="125"/>
      <c r="AY72" s="125"/>
      <c r="AZ72" s="125"/>
      <c r="BA72" s="125"/>
      <c r="BB72" s="125"/>
      <c r="BC72" s="126">
        <f>SUM(AR72:BB72)</f>
        <v>0</v>
      </c>
      <c r="BD72" s="125"/>
      <c r="BE72" s="125"/>
      <c r="BF72" s="125"/>
      <c r="BG72" s="125"/>
      <c r="BH72" s="125"/>
      <c r="BI72" s="125"/>
      <c r="BJ72" s="125"/>
      <c r="BK72" s="125"/>
      <c r="BL72" s="125"/>
      <c r="BM72" s="125"/>
      <c r="BN72" s="125"/>
      <c r="BO72" s="126">
        <f>SUM(BD72:BN72)</f>
        <v>0</v>
      </c>
      <c r="BP72" s="125"/>
      <c r="BQ72" s="125"/>
      <c r="BR72" s="125"/>
      <c r="BS72" s="125"/>
      <c r="BT72" s="125"/>
      <c r="BU72" s="125"/>
      <c r="BV72" s="125"/>
      <c r="BW72" s="125"/>
      <c r="BX72" s="125"/>
      <c r="BY72" s="125"/>
      <c r="BZ72" s="125"/>
      <c r="CA72" s="126">
        <f>SUM(BP72:BZ72)</f>
        <v>0</v>
      </c>
      <c r="CB72" s="129"/>
      <c r="CC72" s="129"/>
      <c r="CD72" s="129"/>
      <c r="CE72" s="129"/>
      <c r="CF72" s="129"/>
      <c r="CG72" s="129"/>
      <c r="CH72" s="129"/>
      <c r="CI72" s="129"/>
      <c r="CJ72" s="129"/>
      <c r="CK72" s="129"/>
      <c r="CL72" s="129"/>
      <c r="CM72" s="129"/>
      <c r="CN72" s="129"/>
      <c r="CO72" s="129"/>
      <c r="CP72" s="129"/>
      <c r="CQ72" s="129"/>
      <c r="CR72" s="129"/>
      <c r="CS72" s="129"/>
      <c r="CT72" s="129"/>
      <c r="CU72" s="129"/>
      <c r="CV72" s="129"/>
      <c r="CW72" s="129"/>
      <c r="CX72" s="129"/>
      <c r="CY72" s="129"/>
      <c r="CZ72" s="129"/>
      <c r="DA72" s="129"/>
      <c r="DB72" s="129"/>
      <c r="DC72" s="129"/>
      <c r="DD72" s="125"/>
      <c r="DE72" s="125"/>
      <c r="DF72" s="125"/>
      <c r="DG72" s="125"/>
      <c r="DH72" s="125"/>
      <c r="DI72" s="125"/>
      <c r="DJ72" s="125"/>
      <c r="DK72" s="125"/>
      <c r="DL72" s="125"/>
      <c r="DM72" s="125"/>
      <c r="DN72" s="125"/>
      <c r="DO72" s="126">
        <f>SUM(DD72:DN72)</f>
        <v>0</v>
      </c>
      <c r="DP72" s="125"/>
      <c r="DQ72" s="125"/>
      <c r="DR72" s="125"/>
      <c r="DS72" s="125"/>
      <c r="DT72" s="125"/>
      <c r="DU72" s="125"/>
      <c r="DV72" s="125"/>
      <c r="DW72" s="125"/>
      <c r="DX72" s="125"/>
      <c r="DY72" s="125"/>
      <c r="DZ72" s="125"/>
      <c r="EA72" s="126">
        <f>SUM(DP72:DZ72)</f>
        <v>0</v>
      </c>
      <c r="EB72" s="125"/>
      <c r="EC72" s="125"/>
      <c r="ED72" s="125"/>
      <c r="EE72" s="125"/>
      <c r="EF72" s="125"/>
      <c r="EG72" s="125"/>
      <c r="EH72" s="125"/>
      <c r="EI72" s="125"/>
      <c r="EJ72" s="125"/>
      <c r="EK72" s="125"/>
      <c r="EL72" s="125"/>
      <c r="EM72" s="126">
        <f>SUM(EB72:EL72)</f>
        <v>0</v>
      </c>
      <c r="EN72" s="125"/>
      <c r="EO72" s="125"/>
      <c r="EP72" s="125"/>
      <c r="EQ72" s="125"/>
      <c r="ER72" s="125"/>
      <c r="ES72" s="125"/>
      <c r="ET72" s="125"/>
      <c r="EU72" s="125"/>
      <c r="EV72" s="125"/>
      <c r="EW72" s="125"/>
      <c r="EX72" s="125"/>
      <c r="EY72" s="126">
        <f>SUM(EN72:EX72)</f>
        <v>0</v>
      </c>
      <c r="EZ72" s="108">
        <f>SUM(AQ72,BC72,BO72,CA72,DO72,EA72,EM72,EY72)</f>
        <v>0</v>
      </c>
    </row>
    <row r="73" spans="2:157" ht="14.85" customHeight="1"/>
    <row r="74" spans="2:157" ht="14.85" customHeight="1">
      <c r="B74" s="62" t="s">
        <v>1063</v>
      </c>
      <c r="D74" s="62"/>
      <c r="AH74" s="93"/>
      <c r="AI74" s="93"/>
      <c r="AJ74" s="93"/>
      <c r="AK74" s="93"/>
      <c r="AL74" s="93"/>
      <c r="AM74" s="93"/>
      <c r="AN74" s="93"/>
      <c r="AO74" s="93"/>
      <c r="AP74" s="93"/>
      <c r="AQ74" s="93"/>
      <c r="AS74" s="93"/>
      <c r="AT74" s="93"/>
      <c r="AU74" s="93"/>
      <c r="AV74" s="93"/>
      <c r="AW74" s="93"/>
      <c r="AX74" s="93"/>
      <c r="AY74" s="93"/>
      <c r="AZ74" s="93"/>
      <c r="BA74" s="93"/>
      <c r="BB74" s="93"/>
      <c r="BC74" s="93"/>
      <c r="BE74" s="93"/>
      <c r="BF74" s="93"/>
      <c r="BG74" s="93"/>
      <c r="BH74" s="93"/>
      <c r="BI74" s="93"/>
      <c r="BJ74" s="93"/>
      <c r="BK74" s="93"/>
      <c r="BL74" s="93"/>
      <c r="BM74" s="93"/>
      <c r="BN74" s="93"/>
      <c r="BO74" s="93"/>
      <c r="BP74" s="93"/>
      <c r="BQ74" s="93"/>
      <c r="BR74" s="93"/>
      <c r="BS74" s="93"/>
      <c r="BT74" s="93"/>
      <c r="BU74" s="93"/>
      <c r="BV74" s="93"/>
      <c r="BW74" s="93"/>
      <c r="BX74" s="93"/>
      <c r="BY74" s="93"/>
      <c r="BZ74" s="93"/>
      <c r="CA74" s="93"/>
      <c r="CB74" s="93"/>
      <c r="CC74" s="93"/>
      <c r="CD74" s="93"/>
      <c r="CE74" s="93"/>
      <c r="CF74" s="93"/>
      <c r="CG74" s="93"/>
      <c r="CH74" s="93"/>
      <c r="CI74" s="93"/>
      <c r="CJ74" s="93"/>
      <c r="CK74" s="93"/>
      <c r="CL74" s="93"/>
      <c r="CM74" s="93"/>
      <c r="CN74" s="93"/>
      <c r="CO74" s="93"/>
      <c r="CP74" s="93"/>
      <c r="CQ74" s="93"/>
      <c r="CR74" s="93"/>
      <c r="CS74" s="93"/>
      <c r="CT74" s="93"/>
      <c r="CU74" s="93"/>
      <c r="CV74" s="93"/>
      <c r="CW74" s="93"/>
      <c r="CX74" s="93"/>
      <c r="CY74" s="93"/>
      <c r="CZ74" s="93"/>
      <c r="DA74" s="93"/>
      <c r="DB74" s="93"/>
      <c r="DC74" s="93"/>
      <c r="DD74" s="93"/>
      <c r="DE74" s="93"/>
      <c r="DF74" s="93"/>
      <c r="DG74" s="93"/>
      <c r="DH74" s="93"/>
      <c r="DI74" s="93"/>
      <c r="DJ74" s="93"/>
      <c r="DK74" s="93"/>
      <c r="DL74" s="93"/>
      <c r="DM74" s="93"/>
      <c r="DN74" s="93"/>
      <c r="DO74" s="93"/>
      <c r="DP74" s="93"/>
      <c r="DQ74" s="93"/>
      <c r="DR74" s="93"/>
      <c r="DS74" s="93"/>
      <c r="DT74" s="93"/>
      <c r="DU74" s="93"/>
      <c r="DV74" s="93"/>
      <c r="DW74" s="93"/>
      <c r="DX74" s="93"/>
      <c r="DY74" s="93"/>
      <c r="DZ74" s="93"/>
      <c r="EA74" s="93"/>
      <c r="EB74" s="93"/>
      <c r="EC74" s="93"/>
      <c r="ED74" s="93"/>
      <c r="EE74" s="93"/>
      <c r="EF74" s="93"/>
      <c r="EG74" s="93"/>
      <c r="EH74" s="93"/>
      <c r="EI74" s="93"/>
      <c r="EJ74" s="93"/>
      <c r="EK74" s="93"/>
      <c r="EL74" s="93"/>
      <c r="EM74" s="93"/>
      <c r="EN74" s="93"/>
      <c r="EO74" s="93"/>
      <c r="EP74" s="93"/>
      <c r="EQ74" s="93"/>
      <c r="ER74" s="93"/>
      <c r="ES74" s="93"/>
      <c r="ET74" s="93"/>
      <c r="EU74" s="93"/>
      <c r="EV74" s="93"/>
      <c r="EW74" s="93"/>
      <c r="EX74" s="93"/>
      <c r="EY74" s="93"/>
      <c r="EZ74" s="93"/>
    </row>
    <row r="75" spans="2:157" ht="14.85" customHeight="1">
      <c r="B75" s="450" t="s">
        <v>1064</v>
      </c>
      <c r="C75" s="450" t="s">
        <v>557</v>
      </c>
      <c r="D75" s="62"/>
      <c r="AF75" s="450" t="s">
        <v>1078</v>
      </c>
      <c r="AG75" s="450" t="s">
        <v>1079</v>
      </c>
      <c r="AH75" s="450" t="s">
        <v>1080</v>
      </c>
      <c r="AI75" s="450" t="s">
        <v>1081</v>
      </c>
      <c r="AJ75" s="450" t="s">
        <v>1082</v>
      </c>
      <c r="AK75" s="450" t="s">
        <v>1083</v>
      </c>
      <c r="AL75" s="450" t="s">
        <v>1084</v>
      </c>
      <c r="AM75" s="450" t="s">
        <v>1085</v>
      </c>
      <c r="AN75" s="450" t="s">
        <v>1086</v>
      </c>
      <c r="AO75" s="450" t="s">
        <v>1087</v>
      </c>
      <c r="AP75" s="450" t="s">
        <v>1088</v>
      </c>
      <c r="AQ75" s="62"/>
      <c r="AR75" s="450" t="s">
        <v>1089</v>
      </c>
      <c r="AS75" s="450" t="s">
        <v>1090</v>
      </c>
      <c r="AT75" s="450" t="s">
        <v>1091</v>
      </c>
      <c r="AU75" s="62"/>
      <c r="AV75" s="62"/>
      <c r="AW75" s="450" t="s">
        <v>1092</v>
      </c>
      <c r="AX75" s="450" t="s">
        <v>1093</v>
      </c>
      <c r="AY75" s="450" t="s">
        <v>1094</v>
      </c>
      <c r="AZ75" s="450" t="s">
        <v>1095</v>
      </c>
      <c r="BA75" s="450" t="s">
        <v>1096</v>
      </c>
      <c r="BB75" s="450" t="s">
        <v>1097</v>
      </c>
      <c r="BC75" s="62"/>
      <c r="BD75" s="450" t="s">
        <v>1159</v>
      </c>
      <c r="BE75" s="450" t="s">
        <v>1160</v>
      </c>
      <c r="BF75" s="450" t="s">
        <v>1161</v>
      </c>
      <c r="BG75" s="450" t="s">
        <v>1162</v>
      </c>
      <c r="BH75" s="450" t="s">
        <v>1163</v>
      </c>
      <c r="BI75" s="450" t="s">
        <v>1164</v>
      </c>
      <c r="BJ75" s="450" t="s">
        <v>1165</v>
      </c>
      <c r="BK75" s="450" t="s">
        <v>1166</v>
      </c>
      <c r="BL75" s="450" t="s">
        <v>1167</v>
      </c>
      <c r="BM75" s="450" t="s">
        <v>1168</v>
      </c>
      <c r="BN75" s="450" t="s">
        <v>1169</v>
      </c>
      <c r="BO75" s="62" t="s">
        <v>1170</v>
      </c>
      <c r="BP75" s="450" t="s">
        <v>1171</v>
      </c>
      <c r="BQ75" s="450" t="s">
        <v>1172</v>
      </c>
      <c r="BR75" s="450" t="s">
        <v>1173</v>
      </c>
      <c r="BS75" s="62" t="s">
        <v>1170</v>
      </c>
      <c r="BT75" s="62" t="s">
        <v>1170</v>
      </c>
      <c r="BU75" s="450" t="s">
        <v>1174</v>
      </c>
      <c r="BV75" s="450" t="s">
        <v>1175</v>
      </c>
      <c r="BW75" s="450" t="s">
        <v>1176</v>
      </c>
      <c r="BX75" s="450" t="s">
        <v>1177</v>
      </c>
      <c r="BY75" s="450" t="s">
        <v>1178</v>
      </c>
      <c r="BZ75" s="450" t="s">
        <v>1179</v>
      </c>
      <c r="CA75" s="62"/>
      <c r="CB75" s="62"/>
      <c r="CC75" s="62"/>
      <c r="CD75" s="62"/>
      <c r="CE75" s="62"/>
      <c r="CF75" s="62"/>
      <c r="CG75" s="62"/>
      <c r="CH75" s="62"/>
      <c r="CI75" s="62"/>
      <c r="CJ75" s="62"/>
      <c r="CK75" s="62"/>
      <c r="CL75" s="62"/>
      <c r="CM75" s="62"/>
      <c r="CN75" s="62"/>
      <c r="CO75" s="62"/>
      <c r="CP75" s="62"/>
      <c r="CQ75" s="62"/>
      <c r="CR75" s="62"/>
      <c r="CS75" s="62"/>
      <c r="CT75" s="62"/>
      <c r="CU75" s="62"/>
      <c r="CV75" s="62"/>
      <c r="CW75" s="62"/>
      <c r="CX75" s="62"/>
      <c r="CY75" s="62"/>
      <c r="CZ75" s="62"/>
      <c r="DA75" s="62"/>
      <c r="DB75" s="62"/>
      <c r="DC75" s="62"/>
      <c r="DD75" s="450" t="s">
        <v>1111</v>
      </c>
      <c r="DE75" s="450" t="s">
        <v>1112</v>
      </c>
      <c r="DF75" s="450" t="s">
        <v>1113</v>
      </c>
      <c r="DG75" s="450" t="s">
        <v>1114</v>
      </c>
      <c r="DH75" s="450" t="s">
        <v>1115</v>
      </c>
      <c r="DI75" s="450" t="s">
        <v>1116</v>
      </c>
      <c r="DJ75" s="450" t="s">
        <v>1117</v>
      </c>
      <c r="DK75" s="450" t="s">
        <v>1118</v>
      </c>
      <c r="DL75" s="450" t="s">
        <v>1119</v>
      </c>
      <c r="DM75" s="450" t="s">
        <v>1120</v>
      </c>
      <c r="DN75" s="450" t="s">
        <v>1121</v>
      </c>
      <c r="DO75" s="62" t="s">
        <v>1170</v>
      </c>
      <c r="DP75" s="450" t="s">
        <v>1122</v>
      </c>
      <c r="DQ75" s="450" t="s">
        <v>1123</v>
      </c>
      <c r="DR75" s="450" t="s">
        <v>1124</v>
      </c>
      <c r="DS75" s="62" t="s">
        <v>1170</v>
      </c>
      <c r="DT75" s="62" t="s">
        <v>1170</v>
      </c>
      <c r="DU75" s="450" t="s">
        <v>1125</v>
      </c>
      <c r="DV75" s="450" t="s">
        <v>1126</v>
      </c>
      <c r="DW75" s="450" t="s">
        <v>1127</v>
      </c>
      <c r="DX75" s="450" t="s">
        <v>1128</v>
      </c>
      <c r="DY75" s="450" t="s">
        <v>1129</v>
      </c>
      <c r="DZ75" s="450" t="s">
        <v>1130</v>
      </c>
      <c r="EA75" s="62"/>
      <c r="EB75" s="450" t="s">
        <v>1180</v>
      </c>
      <c r="EC75" s="450" t="s">
        <v>1181</v>
      </c>
      <c r="ED75" s="450" t="s">
        <v>1182</v>
      </c>
      <c r="EE75" s="450" t="s">
        <v>1183</v>
      </c>
      <c r="EF75" s="450" t="s">
        <v>1184</v>
      </c>
      <c r="EG75" s="450" t="s">
        <v>1185</v>
      </c>
      <c r="EH75" s="450" t="s">
        <v>1186</v>
      </c>
      <c r="EI75" s="450" t="s">
        <v>1187</v>
      </c>
      <c r="EJ75" s="450" t="s">
        <v>1188</v>
      </c>
      <c r="EK75" s="450" t="s">
        <v>1189</v>
      </c>
      <c r="EL75" s="450" t="s">
        <v>1190</v>
      </c>
      <c r="EM75" s="62"/>
      <c r="EN75" s="450" t="s">
        <v>1191</v>
      </c>
      <c r="EO75" s="450" t="s">
        <v>1192</v>
      </c>
      <c r="EP75" s="450" t="s">
        <v>1193</v>
      </c>
      <c r="EQ75" s="62"/>
      <c r="ER75" s="62"/>
      <c r="ES75" s="450" t="s">
        <v>1194</v>
      </c>
      <c r="ET75" s="450" t="s">
        <v>1195</v>
      </c>
      <c r="EU75" s="450" t="s">
        <v>1196</v>
      </c>
      <c r="EV75" s="450" t="s">
        <v>1197</v>
      </c>
      <c r="EW75" s="450" t="s">
        <v>1198</v>
      </c>
      <c r="EX75" s="450" t="s">
        <v>1199</v>
      </c>
    </row>
    <row r="76" spans="2:157" ht="14.85" customHeight="1">
      <c r="B76" s="450" t="s">
        <v>1131</v>
      </c>
      <c r="C76" s="56" t="str">
        <f ca="1">IF(COUNTIF(D76:EZ76,"Commentary Required")&gt;0,"Commentary Required","OK")</f>
        <v>OK</v>
      </c>
      <c r="D76" s="150"/>
      <c r="E76" s="149"/>
      <c r="F76" s="149"/>
      <c r="G76" s="149"/>
      <c r="H76" s="149"/>
      <c r="I76" s="149"/>
      <c r="J76" s="149"/>
      <c r="K76" s="149"/>
      <c r="L76" s="149"/>
      <c r="M76" s="149"/>
      <c r="N76" s="149"/>
      <c r="O76" s="149"/>
      <c r="P76" s="149"/>
      <c r="Q76" s="149"/>
      <c r="R76" s="149"/>
      <c r="S76" s="149"/>
      <c r="T76" s="149"/>
      <c r="U76" s="149"/>
      <c r="V76" s="149"/>
      <c r="W76" s="149"/>
      <c r="X76" s="149"/>
      <c r="Y76" s="149"/>
      <c r="Z76" s="149"/>
      <c r="AA76" s="149"/>
      <c r="AB76" s="149"/>
      <c r="AC76" s="149"/>
      <c r="AD76" s="149"/>
      <c r="AE76" s="149"/>
      <c r="AF76" s="56" t="str" cm="1">
        <f t="array" aca="1" ref="AF76" ca="1">IF(OR(IFERROR(C5="Quarterly",FALSE),SUM(AF17,AF31)=0),"N/A",IF(ISERROR(INDIRECT("B.G.TR.1."&amp;AF$75&amp;"!T97")&amp;INDIRECT("B.G.TR.2."&amp;AF$75&amp;"!T97")),"Commentary Required","OK"))</f>
        <v>N/A</v>
      </c>
      <c r="AG76" s="56" t="str" cm="1">
        <f t="array" aca="1" ref="AG76" ca="1">IF(OR(IFERROR(C5="Quarterly",FALSE),SUM(AG17,AG31)=0),"N/A",IF(ISERROR(INDIRECT("B.G.TR.1."&amp;AG$75&amp;"!T97")&amp;INDIRECT("B.G.TR.2."&amp;AG$75&amp;"!T97")),"Commentary Required","OK"))</f>
        <v>N/A</v>
      </c>
      <c r="AH76" s="56" t="str" cm="1">
        <f t="array" aca="1" ref="AH76" ca="1">IF(OR(IFERROR(C5="Quarterly",FALSE),SUM(AH17,AH31)=0),"N/A",IF(ISERROR(INDIRECT("B.G.TR.1."&amp;AH$75&amp;"!T97")&amp;INDIRECT("B.G.TR.2."&amp;AH$75&amp;"!T97")),"Commentary Required","OK"))</f>
        <v>N/A</v>
      </c>
      <c r="AI76" s="56" t="str" cm="1">
        <f t="array" aca="1" ref="AI76" ca="1">IF(OR(IFERROR(C5="Quarterly",FALSE),SUM(AI17,AI31)=0),"N/A",IF(ISERROR(INDIRECT("B.G.TR.1."&amp;AI$75&amp;"!T97")&amp;INDIRECT("B.G.TR.2."&amp;AI$75&amp;"!T97")),"Commentary Required","OK"))</f>
        <v>N/A</v>
      </c>
      <c r="AJ76" s="56" t="str" cm="1">
        <f t="array" aca="1" ref="AJ76" ca="1">IF(OR(IFERROR(C5="Quarterly",FALSE),SUM(AJ17,AJ31)=0),"N/A",IF(ISERROR(INDIRECT("B.G.TR.1."&amp;AJ$75&amp;"!T97")&amp;INDIRECT("B.G.TR.2."&amp;AJ$75&amp;"!T97")),"Commentary Required","OK"))</f>
        <v>N/A</v>
      </c>
      <c r="AK76" s="56" t="str" cm="1">
        <f t="array" aca="1" ref="AK76" ca="1">IF(OR(IFERROR(C5="Quarterly",FALSE),SUM(AK17,AK31)=0),"N/A",IF(ISERROR(INDIRECT("B.G.TR.1."&amp;AK$75&amp;"!T97")&amp;INDIRECT("B.G.TR.2."&amp;AK$75&amp;"!T97")),"Commentary Required","OK"))</f>
        <v>N/A</v>
      </c>
      <c r="AL76" s="56" t="str" cm="1">
        <f t="array" aca="1" ref="AL76" ca="1">IF(OR(IFERROR(C5="Quarterly",FALSE),SUM(AL17,AL31)=0),"N/A",IF(ISERROR(INDIRECT("B.G.TR.1."&amp;AL$75&amp;"!T97")&amp;INDIRECT("B.G.TR.2."&amp;AL$75&amp;"!T97")),"Commentary Required","OK"))</f>
        <v>N/A</v>
      </c>
      <c r="AM76" s="56" t="str" cm="1">
        <f t="array" aca="1" ref="AM76" ca="1">IF(OR(IFERROR(C5="Quarterly",FALSE),SUM(AM17,AM31)=0),"N/A",IF(ISERROR(INDIRECT("B.G.TR.1."&amp;AM$75&amp;"!T97")&amp;INDIRECT("B.G.TR.2."&amp;AM$75&amp;"!T97")),"Commentary Required","OK"))</f>
        <v>N/A</v>
      </c>
      <c r="AN76" s="56" t="str" cm="1">
        <f t="array" aca="1" ref="AN76" ca="1">IF(OR(IFERROR(C5="Quarterly",FALSE),SUM(AN17,AN31)=0),"N/A",IF(ISERROR(INDIRECT("B.G.TR.1."&amp;AN$75&amp;"!T97")&amp;INDIRECT("B.G.TR.2."&amp;AN$75&amp;"!T97")),"Commentary Required","OK"))</f>
        <v>N/A</v>
      </c>
      <c r="AO76" s="56" t="str" cm="1">
        <f t="array" aca="1" ref="AO76" ca="1">IF(OR(IFERROR(C5="Quarterly",FALSE),SUM(AO17,AO31)=0),"N/A",IF(ISERROR(INDIRECT("B.G.TR.1."&amp;AO$75&amp;"!T97")&amp;INDIRECT("B.G.TR.2."&amp;AO$75&amp;"!T97")),"Commentary Required","OK"))</f>
        <v>N/A</v>
      </c>
      <c r="AP76" s="56" t="str" cm="1">
        <f t="array" aca="1" ref="AP76" ca="1">IF(OR(IFERROR(C5="Quarterly",FALSE),SUM(AP17,AP31)=0),"N/A",IF(ISERROR(INDIRECT("B.G.TR.1."&amp;AP$75&amp;"!T97")&amp;INDIRECT("B.G.TR.2."&amp;AP$75&amp;"!T97")),"Commentary Required","OK"))</f>
        <v>N/A</v>
      </c>
      <c r="AQ76" s="150"/>
      <c r="AR76" s="56" t="str" cm="1">
        <f t="array" aca="1" ref="AR76" ca="1">IF(OR(IFERROR(C5="Quarterly",FALSE),SUM(AR17,AR31)=0),"N/A",IF(ISERROR(INDIRECT("B.G.TR.1."&amp;AR$75&amp;"!T97")&amp;INDIRECT("B.G.TR.2."&amp;AR$75&amp;"!T97")),"Commentary Required","OK"))</f>
        <v>N/A</v>
      </c>
      <c r="AS76" s="56" t="str" cm="1">
        <f t="array" aca="1" ref="AS76" ca="1">IF(OR(IFERROR(C5="Quarterly",FALSE),SUM(AS17,AS31)=0),"N/A",IF(ISERROR(INDIRECT("B.G.TR.1."&amp;AS$75&amp;"!T97")&amp;INDIRECT("B.G.TR.2."&amp;AS$75&amp;"!T97")),"Commentary Required","OK"))</f>
        <v>N/A</v>
      </c>
      <c r="AT76" s="56" t="str" cm="1">
        <f t="array" aca="1" ref="AT76" ca="1">IF(OR(IFERROR(C5="Quarterly",FALSE),SUM(AT17:AV17,AT31:AV31)=0),"N/A",IF(ISERROR(INDIRECT("B.G.TR.1."&amp;AT$75&amp;"!T97")&amp;INDIRECT("B.G.TR.2."&amp;AT$75&amp;"!T97")),"Commentary Required","OK"))</f>
        <v>N/A</v>
      </c>
      <c r="AU76" s="150"/>
      <c r="AV76" s="150"/>
      <c r="AW76" s="56" t="str" cm="1">
        <f t="array" aca="1" ref="AW76" ca="1">IF(OR(IFERROR(C5="Quarterly",FALSE),SUM(AW17,AW31)=0),"N/A",IF(ISERROR(INDIRECT("B.G.TR.1."&amp;AW$75&amp;"!T97")&amp;INDIRECT("B.G.TR.2."&amp;AW$75&amp;"!T97")),"Commentary Required","OK"))</f>
        <v>N/A</v>
      </c>
      <c r="AX76" s="56" t="str" cm="1">
        <f t="array" aca="1" ref="AX76" ca="1">IF(OR(IFERROR(C5="Quarterly",FALSE),SUM(AX17,AX31)=0),"N/A",IF(ISERROR(INDIRECT("B.G.TR.1."&amp;AX$75&amp;"!T97")&amp;INDIRECT("B.G.TR.2."&amp;AX$75&amp;"!T97")),"Commentary Required","OK"))</f>
        <v>N/A</v>
      </c>
      <c r="AY76" s="56" t="str" cm="1">
        <f t="array" aca="1" ref="AY76" ca="1">IF(OR(IFERROR(C5="Quarterly",FALSE),SUM(AY17,AY31)=0),"N/A",IF(ISERROR(INDIRECT("B.G.TR.1."&amp;AY$75&amp;"!T97")&amp;INDIRECT("B.G.TR.2."&amp;AY$75&amp;"!T97")),"Commentary Required","OK"))</f>
        <v>N/A</v>
      </c>
      <c r="AZ76" s="56" t="str" cm="1">
        <f t="array" aca="1" ref="AZ76" ca="1">IF(OR(IFERROR(C5="Quarterly",FALSE),SUM(AZ17,AZ31)=0),"N/A",IF(ISERROR(INDIRECT("B.G.TR.1."&amp;AZ$75&amp;"!T97")&amp;INDIRECT("B.G.TR.2."&amp;AZ$75&amp;"!T97")),"Commentary Required","OK"))</f>
        <v>N/A</v>
      </c>
      <c r="BA76" s="56" t="str" cm="1">
        <f t="array" aca="1" ref="BA76" ca="1">IF(OR(IFERROR(C5="Quarterly",FALSE),SUM(BA17,BA31)=0),"N/A",IF(ISERROR(INDIRECT("B.G.TR.1."&amp;BA$75&amp;"!T97")&amp;INDIRECT("B.G.TR.2."&amp;BA$75&amp;"!T97")),"Commentary Required","OK"))</f>
        <v>N/A</v>
      </c>
      <c r="BB76" s="56" t="str" cm="1">
        <f t="array" aca="1" ref="BB76" ca="1">IF(OR(IFERROR(C5="Quarterly",FALSE),SUM(BB17,BB31)=0),"N/A",IF(ISERROR(INDIRECT("B.G.TR.1."&amp;BB$75&amp;"!T97")&amp;INDIRECT("B.G.TR.2."&amp;BB$75&amp;"!T97")),"Commentary Required","OK"))</f>
        <v>N/A</v>
      </c>
      <c r="BC76" s="150"/>
      <c r="BD76" s="56" t="str" cm="1">
        <f t="array" aca="1" ref="BD76" ca="1">IF(OR(IFERROR(C5="Quarterly",FALSE),SUM(BD17,BD31)=0),"N/A",IF(ISERROR(INDIRECT("B.G.TR.1."&amp;BD$75&amp;"!T97")&amp;INDIRECT("B.G.TR.2."&amp;BD$75&amp;"!T97")),"Commentary Required","OK"))</f>
        <v>N/A</v>
      </c>
      <c r="BE76" s="56" t="str" cm="1">
        <f t="array" aca="1" ref="BE76" ca="1">IF(OR(IFERROR(C5="Quarterly",FALSE),SUM(BE17,BE31)=0),"N/A",IF(ISERROR(INDIRECT("B.G.TR.1."&amp;BE$75&amp;"!T97")&amp;INDIRECT("B.G.TR.2."&amp;BE$75&amp;"!T97")),"Commentary Required","OK"))</f>
        <v>N/A</v>
      </c>
      <c r="BF76" s="56" t="str" cm="1">
        <f t="array" aca="1" ref="BF76" ca="1">IF(OR(IFERROR(C5="Quarterly",FALSE),SUM(BF17,BF31)=0),"N/A",IF(ISERROR(INDIRECT("B.G.TR.1."&amp;BF$75&amp;"!T97")&amp;INDIRECT("B.G.TR.2."&amp;BF$75&amp;"!T97")),"Commentary Required","OK"))</f>
        <v>N/A</v>
      </c>
      <c r="BG76" s="56" t="str" cm="1">
        <f t="array" aca="1" ref="BG76" ca="1">IF(OR(IFERROR(C5="Quarterly",FALSE),SUM(BG17,BG31)=0),"N/A",IF(ISERROR(INDIRECT("B.G.TR.1."&amp;BG$75&amp;"!T97")&amp;INDIRECT("B.G.TR.2."&amp;BG$75&amp;"!T97")),"Commentary Required","OK"))</f>
        <v>N/A</v>
      </c>
      <c r="BH76" s="56" t="str" cm="1">
        <f t="array" aca="1" ref="BH76" ca="1">IF(OR(IFERROR(C5="Quarterly",FALSE),SUM(BH17,BH31)=0),"N/A",IF(ISERROR(INDIRECT("B.G.TR.1."&amp;BH$75&amp;"!T97")&amp;INDIRECT("B.G.TR.2."&amp;BH$75&amp;"!T97")),"Commentary Required","OK"))</f>
        <v>N/A</v>
      </c>
      <c r="BI76" s="56" t="str" cm="1">
        <f t="array" aca="1" ref="BI76" ca="1">IF(OR(IFERROR(C5="Quarterly",FALSE),SUM(BI17,BI31)=0),"N/A",IF(ISERROR(INDIRECT("B.G.TR.1."&amp;BI$75&amp;"!T97")&amp;INDIRECT("B.G.TR.2."&amp;BI$75&amp;"!T97")),"Commentary Required","OK"))</f>
        <v>N/A</v>
      </c>
      <c r="BJ76" s="56" t="str" cm="1">
        <f t="array" aca="1" ref="BJ76" ca="1">IF(OR(IFERROR(C5="Quarterly",FALSE),SUM(BJ17,BJ31)=0),"N/A",IF(ISERROR(INDIRECT("B.G.TR.1."&amp;BJ$75&amp;"!T97")&amp;INDIRECT("B.G.TR.2."&amp;BJ$75&amp;"!T97")),"Commentary Required","OK"))</f>
        <v>N/A</v>
      </c>
      <c r="BK76" s="56" t="str" cm="1">
        <f t="array" aca="1" ref="BK76" ca="1">IF(OR(IFERROR(C5="Quarterly",FALSE),SUM(BK17,BK31)=0),"N/A",IF(ISERROR(INDIRECT("B.G.TR.1."&amp;BK$75&amp;"!T97")&amp;INDIRECT("B.G.TR.2."&amp;BK$75&amp;"!T97")),"Commentary Required","OK"))</f>
        <v>N/A</v>
      </c>
      <c r="BL76" s="56" t="str" cm="1">
        <f t="array" aca="1" ref="BL76" ca="1">IF(OR(IFERROR(C5="Quarterly",FALSE),SUM(BL17,BL31)=0),"N/A",IF(ISERROR(INDIRECT("B.G.TR.1."&amp;BL$75&amp;"!T97")&amp;INDIRECT("B.G.TR.2."&amp;BL$75&amp;"!T97")),"Commentary Required","OK"))</f>
        <v>N/A</v>
      </c>
      <c r="BM76" s="56" t="str" cm="1">
        <f t="array" aca="1" ref="BM76" ca="1">IF(OR(IFERROR(C5="Quarterly",FALSE),SUM(BM17,BM31)=0),"N/A",IF(ISERROR(INDIRECT("B.G.TR.1."&amp;BM$75&amp;"!T97")&amp;INDIRECT("B.G.TR.2."&amp;BM$75&amp;"!T97")),"Commentary Required","OK"))</f>
        <v>N/A</v>
      </c>
      <c r="BN76" s="56" t="str" cm="1">
        <f t="array" aca="1" ref="BN76" ca="1">IF(OR(IFERROR(C5="Quarterly",FALSE),SUM(BN17,BN31)=0),"N/A",IF(ISERROR(INDIRECT("B.G.TR.1."&amp;BN$75&amp;"!T97")&amp;INDIRECT("B.G.TR.2."&amp;BN$75&amp;"!T97")),"Commentary Required","OK"))</f>
        <v>N/A</v>
      </c>
      <c r="BO76" s="150"/>
      <c r="BP76" s="56" t="str" cm="1">
        <f t="array" aca="1" ref="BP76" ca="1">IF(OR(IFERROR(C5="Quarterly",FALSE),SUM(BP17,BP31)=0),"N/A",IF(ISERROR(INDIRECT("B.G.TR.1."&amp;BP$75&amp;"!T97")&amp;INDIRECT("B.G.TR.2."&amp;BP$75&amp;"!T97")),"Commentary Required","OK"))</f>
        <v>N/A</v>
      </c>
      <c r="BQ76" s="56" t="str" cm="1">
        <f t="array" aca="1" ref="BQ76" ca="1">IF(OR(IFERROR(C5="Quarterly",FALSE),SUM(BQ17,BQ31)=0),"N/A",IF(ISERROR(INDIRECT("B.G.TR.1."&amp;BQ$75&amp;"!T97")&amp;INDIRECT("B.G.TR.2."&amp;BQ$75&amp;"!T97")),"Commentary Required","OK"))</f>
        <v>N/A</v>
      </c>
      <c r="BR76" s="56" t="str" cm="1">
        <f t="array" aca="1" ref="BR76" ca="1">IF(OR(IFERROR(C5="Quarterly",FALSE),SUM(BR17:BT17,BR31:BT31)=0),"N/A",IF(ISERROR(INDIRECT("B.G.TR.1."&amp;BR$75&amp;"!T97")&amp;INDIRECT("B.G.TR.2."&amp;BR$75&amp;"!T97")),"Commentary Required","OK"))</f>
        <v>N/A</v>
      </c>
      <c r="BS76" s="150"/>
      <c r="BT76" s="150"/>
      <c r="BU76" s="56" t="str" cm="1">
        <f t="array" aca="1" ref="BU76" ca="1">IF(OR(IFERROR(C5="Quarterly",FALSE),SUM(BU17,BU31)=0),"N/A",IF(ISERROR(INDIRECT("B.G.TR.1."&amp;BU$75&amp;"!T97")&amp;INDIRECT("B.G.TR.2."&amp;BU$75&amp;"!T97")),"Commentary Required","OK"))</f>
        <v>N/A</v>
      </c>
      <c r="BV76" s="56" t="str" cm="1">
        <f t="array" aca="1" ref="BV76" ca="1">IF(OR(IFERROR(C5="Quarterly",FALSE),SUM(BV17,BV31)=0),"N/A",IF(ISERROR(INDIRECT("B.G.TR.1."&amp;BV$75&amp;"!T97")&amp;INDIRECT("B.G.TR.2."&amp;BV$75&amp;"!T97")),"Commentary Required","OK"))</f>
        <v>N/A</v>
      </c>
      <c r="BW76" s="56" t="str" cm="1">
        <f t="array" aca="1" ref="BW76" ca="1">IF(OR(IFERROR(C5="Quarterly",FALSE),SUM(BW17,BW31)=0),"N/A",IF(ISERROR(INDIRECT("B.G.TR.1."&amp;BW$75&amp;"!T97")&amp;INDIRECT("B.G.TR.2."&amp;BW$75&amp;"!T97")),"Commentary Required","OK"))</f>
        <v>N/A</v>
      </c>
      <c r="BX76" s="56" t="str" cm="1">
        <f t="array" aca="1" ref="BX76" ca="1">IF(OR(IFERROR(C5="Quarterly",FALSE),SUM(BX17,BX31)=0),"N/A",IF(ISERROR(INDIRECT("B.G.TR.1."&amp;BX$75&amp;"!T97")&amp;INDIRECT("B.G.TR.2."&amp;BX$75&amp;"!T97")),"Commentary Required","OK"))</f>
        <v>N/A</v>
      </c>
      <c r="BY76" s="56" t="str" cm="1">
        <f t="array" aca="1" ref="BY76" ca="1">IF(OR(IFERROR(C5="Quarterly",FALSE),SUM(BY17,BY31)=0),"N/A",IF(ISERROR(INDIRECT("B.G.TR.1."&amp;BY$75&amp;"!T97")&amp;INDIRECT("B.G.TR.2."&amp;BY$75&amp;"!T97")),"Commentary Required","OK"))</f>
        <v>N/A</v>
      </c>
      <c r="BZ76" s="56" t="str" cm="1">
        <f t="array" aca="1" ref="BZ76" ca="1">IF(OR(IFERROR(C5="Quarterly",FALSE),SUM(BZ17,BZ31)=0),"N/A",IF(ISERROR(INDIRECT("B.G.TR.1."&amp;BZ$75&amp;"!T97")&amp;INDIRECT("B.G.TR.2."&amp;BZ$75&amp;"!T97")),"Commentary Required","OK"))</f>
        <v>N/A</v>
      </c>
      <c r="CA76" s="150"/>
      <c r="CB76" s="150"/>
      <c r="CC76" s="150"/>
      <c r="CD76" s="150"/>
      <c r="CE76" s="150"/>
      <c r="CF76" s="150"/>
      <c r="CG76" s="150"/>
      <c r="CH76" s="150"/>
      <c r="CI76" s="150"/>
      <c r="CJ76" s="150"/>
      <c r="CK76" s="150"/>
      <c r="CL76" s="150"/>
      <c r="CM76" s="150"/>
      <c r="CN76" s="150"/>
      <c r="CO76" s="150"/>
      <c r="CP76" s="150"/>
      <c r="CQ76" s="150"/>
      <c r="CR76" s="150"/>
      <c r="CS76" s="150"/>
      <c r="CT76" s="150"/>
      <c r="CU76" s="150"/>
      <c r="CV76" s="150"/>
      <c r="CW76" s="150"/>
      <c r="CX76" s="150"/>
      <c r="CY76" s="150"/>
      <c r="CZ76" s="150"/>
      <c r="DA76" s="150"/>
      <c r="DB76" s="150"/>
      <c r="DC76" s="150"/>
      <c r="DD76" s="56" t="str" cm="1">
        <f t="array" aca="1" ref="DD76" ca="1">IF(OR(IFERROR(C5="Quarterly",FALSE),SUM(DD17,DD31)=0),"N/A",IF(ISERROR(INDIRECT("B.G.TR.1."&amp;DD$75&amp;"!T97")&amp;INDIRECT("B.G.TR.2."&amp;DD$75&amp;"!T97")),"Commentary Required","OK"))</f>
        <v>N/A</v>
      </c>
      <c r="DE76" s="56" t="str" cm="1">
        <f t="array" aca="1" ref="DE76" ca="1">IF(OR(IFERROR(C5="Quarterly",FALSE),SUM(DE17,DE31)=0),"N/A",IF(ISERROR(INDIRECT("B.G.TR.1."&amp;DE$75&amp;"!T97")&amp;INDIRECT("B.G.TR.2."&amp;DE$75&amp;"!T97")),"Commentary Required","OK"))</f>
        <v>N/A</v>
      </c>
      <c r="DF76" s="56" t="str" cm="1">
        <f t="array" aca="1" ref="DF76" ca="1">IF(OR(IFERROR(C5="Quarterly",FALSE),SUM(DF17,DF31)=0),"N/A",IF(ISERROR(INDIRECT("B.G.TR.1."&amp;DF$75&amp;"!T97")&amp;INDIRECT("B.G.TR.2."&amp;DF$75&amp;"!T97")),"Commentary Required","OK"))</f>
        <v>N/A</v>
      </c>
      <c r="DG76" s="56" t="str" cm="1">
        <f t="array" aca="1" ref="DG76" ca="1">IF(OR(IFERROR(C5="Quarterly",FALSE),SUM(DG17,DG31)=0),"N/A",IF(ISERROR(INDIRECT("B.G.TR.1."&amp;DG$75&amp;"!T97")&amp;INDIRECT("B.G.TR.2."&amp;DG$75&amp;"!T97")),"Commentary Required","OK"))</f>
        <v>N/A</v>
      </c>
      <c r="DH76" s="56" t="str" cm="1">
        <f t="array" aca="1" ref="DH76" ca="1">IF(OR(IFERROR(C5="Quarterly",FALSE),SUM(DH17,DH31)=0),"N/A",IF(ISERROR(INDIRECT("B.G.TR.1."&amp;DH$75&amp;"!T97")&amp;INDIRECT("B.G.TR.2."&amp;DH$75&amp;"!T97")),"Commentary Required","OK"))</f>
        <v>N/A</v>
      </c>
      <c r="DI76" s="56" t="str" cm="1">
        <f t="array" aca="1" ref="DI76" ca="1">IF(OR(IFERROR(C5="Quarterly",FALSE),SUM(DI17,DI31)=0),"N/A",IF(ISERROR(INDIRECT("B.G.TR.1."&amp;DI$75&amp;"!T97")&amp;INDIRECT("B.G.TR.2."&amp;DI$75&amp;"!T97")),"Commentary Required","OK"))</f>
        <v>N/A</v>
      </c>
      <c r="DJ76" s="56" t="str" cm="1">
        <f t="array" aca="1" ref="DJ76" ca="1">IF(OR(IFERROR(C5="Quarterly",FALSE),SUM(DJ17,DJ31)=0),"N/A",IF(ISERROR(INDIRECT("B.G.TR.1."&amp;DJ$75&amp;"!T97")&amp;INDIRECT("B.G.TR.2."&amp;DJ$75&amp;"!T97")),"Commentary Required","OK"))</f>
        <v>N/A</v>
      </c>
      <c r="DK76" s="56" t="str" cm="1">
        <f t="array" aca="1" ref="DK76" ca="1">IF(OR(IFERROR(C5="Quarterly",FALSE),SUM(DK17,DK31)=0),"N/A",IF(ISERROR(INDIRECT("B.G.TR.1."&amp;DK$75&amp;"!T97")&amp;INDIRECT("B.G.TR.2."&amp;DK$75&amp;"!T97")),"Commentary Required","OK"))</f>
        <v>N/A</v>
      </c>
      <c r="DL76" s="56" t="str" cm="1">
        <f t="array" aca="1" ref="DL76" ca="1">IF(OR(IFERROR(C5="Quarterly",FALSE),SUM(DL17,DL31)=0),"N/A",IF(ISERROR(INDIRECT("B.G.TR.1."&amp;DL$75&amp;"!T97")&amp;INDIRECT("B.G.TR.2."&amp;DL$75&amp;"!T97")),"Commentary Required","OK"))</f>
        <v>N/A</v>
      </c>
      <c r="DM76" s="56" t="str" cm="1">
        <f t="array" aca="1" ref="DM76" ca="1">IF(OR(IFERROR(C5="Quarterly",FALSE),SUM(DM17,DM31)=0),"N/A",IF(ISERROR(INDIRECT("B.G.TR.1."&amp;DM$75&amp;"!T97")&amp;INDIRECT("B.G.TR.2."&amp;DM$75&amp;"!T97")),"Commentary Required","OK"))</f>
        <v>N/A</v>
      </c>
      <c r="DN76" s="56" t="str" cm="1">
        <f t="array" aca="1" ref="DN76" ca="1">IF(OR(IFERROR(C5="Quarterly",FALSE),SUM(DN17,DN31)=0),"N/A",IF(ISERROR(INDIRECT("B.G.TR.1."&amp;DN$75&amp;"!T97")&amp;INDIRECT("B.G.TR.2."&amp;DN$75&amp;"!T97")),"Commentary Required","OK"))</f>
        <v>N/A</v>
      </c>
      <c r="DO76" s="150"/>
      <c r="DP76" s="56" t="str" cm="1">
        <f t="array" aca="1" ref="DP76" ca="1">IF(OR(IFERROR(C5="Quarterly",FALSE),SUM(DP17,DP31)=0),"N/A",IF(ISERROR(INDIRECT("B.G.TR.1."&amp;DP$75&amp;"!T97")&amp;INDIRECT("B.G.TR.2."&amp;DP$75&amp;"!T97")),"Commentary Required","OK"))</f>
        <v>N/A</v>
      </c>
      <c r="DQ76" s="56" t="str" cm="1">
        <f t="array" aca="1" ref="DQ76" ca="1">IF(OR(IFERROR(C5="Quarterly",FALSE),SUM(DQ17,DQ31)=0),"N/A",IF(ISERROR(INDIRECT("B.G.TR.1."&amp;DQ$75&amp;"!T97")&amp;INDIRECT("B.G.TR.2."&amp;DQ$75&amp;"!T97")),"Commentary Required","OK"))</f>
        <v>N/A</v>
      </c>
      <c r="DR76" s="56" t="str" cm="1">
        <f t="array" aca="1" ref="DR76" ca="1">IF(OR(IFERROR(C5="Quarterly",FALSE),SUM(DR17:DT17,DR31:DT31)=0),"N/A",IF(ISERROR(INDIRECT("B.G.TR.1."&amp;DR$75&amp;"!T97")&amp;INDIRECT("B.G.TR.2."&amp;DR$75&amp;"!T97")),"Commentary Required","OK"))</f>
        <v>N/A</v>
      </c>
      <c r="DS76" s="150"/>
      <c r="DT76" s="150"/>
      <c r="DU76" s="56" t="str" cm="1">
        <f t="array" aca="1" ref="DU76" ca="1">IF(OR(IFERROR(C5="Quarterly",FALSE),SUM(DU17,DU31)=0),"N/A",IF(ISERROR(INDIRECT("B.G.TR.1."&amp;DU$75&amp;"!T97")&amp;INDIRECT("B.G.TR.2."&amp;DU$75&amp;"!T97")),"Commentary Required","OK"))</f>
        <v>N/A</v>
      </c>
      <c r="DV76" s="56" t="str" cm="1">
        <f t="array" aca="1" ref="DV76" ca="1">IF(OR(IFERROR(C5="Quarterly",FALSE),SUM(DV17,DV31)=0),"N/A",IF(ISERROR(INDIRECT("B.G.TR.1."&amp;DV$75&amp;"!T97")&amp;INDIRECT("B.G.TR.2."&amp;DV$75&amp;"!T97")),"Commentary Required","OK"))</f>
        <v>N/A</v>
      </c>
      <c r="DW76" s="56" t="str" cm="1">
        <f t="array" aca="1" ref="DW76" ca="1">IF(OR(IFERROR(C5="Quarterly",FALSE),SUM(DW17,DW31)=0),"N/A",IF(ISERROR(INDIRECT("B.G.TR.1."&amp;DW$75&amp;"!T97")&amp;INDIRECT("B.G.TR.2."&amp;DW$75&amp;"!T97")),"Commentary Required","OK"))</f>
        <v>N/A</v>
      </c>
      <c r="DX76" s="56" t="str" cm="1">
        <f t="array" aca="1" ref="DX76" ca="1">IF(OR(IFERROR(C5="Quarterly",FALSE),SUM(DX17,DX31)=0),"N/A",IF(ISERROR(INDIRECT("B.G.TR.1."&amp;DX$75&amp;"!T97")&amp;INDIRECT("B.G.TR.2."&amp;DX$75&amp;"!T97")),"Commentary Required","OK"))</f>
        <v>N/A</v>
      </c>
      <c r="DY76" s="56" t="str" cm="1">
        <f t="array" aca="1" ref="DY76" ca="1">IF(OR(IFERROR(C5="Quarterly",FALSE),SUM(DY17,DY31)=0),"N/A",IF(ISERROR(INDIRECT("B.G.TR.1."&amp;DY$75&amp;"!T97")&amp;INDIRECT("B.G.TR.2."&amp;DY$75&amp;"!T97")),"Commentary Required","OK"))</f>
        <v>N/A</v>
      </c>
      <c r="DZ76" s="56" t="str" cm="1">
        <f t="array" aca="1" ref="DZ76" ca="1">IF(OR(IFERROR(C5="Quarterly",FALSE),SUM(DZ17,DZ31)=0),"N/A",IF(ISERROR(INDIRECT("B.G.TR.1."&amp;DZ$75&amp;"!T97")&amp;INDIRECT("B.G.TR.2."&amp;DZ$75&amp;"!T97")),"Commentary Required","OK"))</f>
        <v>N/A</v>
      </c>
      <c r="EA76" s="150"/>
      <c r="EB76" s="56" t="str" cm="1">
        <f t="array" aca="1" ref="EB76" ca="1">IF(OR(IFERROR(C5="Quarterly",FALSE),SUM(EB17,EB31)=0),"N/A",IF(ISERROR(INDIRECT("B.G.TR.1."&amp;EB$75&amp;"!T97")&amp;INDIRECT("B.G.TR.2."&amp;EB$75&amp;"!T97")),"Commentary Required","OK"))</f>
        <v>N/A</v>
      </c>
      <c r="EC76" s="56" t="str" cm="1">
        <f t="array" aca="1" ref="EC76" ca="1">IF(OR(IFERROR(C5="Quarterly",FALSE),SUM(EC17,EC31)=0),"N/A",IF(ISERROR(INDIRECT("B.G.TR.1."&amp;EC$75&amp;"!T97")&amp;INDIRECT("B.G.TR.2."&amp;EC$75&amp;"!T97")),"Commentary Required","OK"))</f>
        <v>N/A</v>
      </c>
      <c r="ED76" s="56" t="str" cm="1">
        <f t="array" aca="1" ref="ED76" ca="1">IF(OR(IFERROR(C5="Quarterly",FALSE),SUM(ED17,ED31)=0),"N/A",IF(ISERROR(INDIRECT("B.G.TR.1."&amp;ED$75&amp;"!T97")&amp;INDIRECT("B.G.TR.2."&amp;ED$75&amp;"!T97")),"Commentary Required","OK"))</f>
        <v>N/A</v>
      </c>
      <c r="EE76" s="56" t="str" cm="1">
        <f t="array" aca="1" ref="EE76" ca="1">IF(OR(IFERROR(C5="Quarterly",FALSE),SUM(EE17,EE31)=0),"N/A",IF(ISERROR(INDIRECT("B.G.TR.1."&amp;EE$75&amp;"!T97")&amp;INDIRECT("B.G.TR.2."&amp;EE$75&amp;"!T97")),"Commentary Required","OK"))</f>
        <v>N/A</v>
      </c>
      <c r="EF76" s="56" t="str" cm="1">
        <f t="array" aca="1" ref="EF76" ca="1">IF(OR(IFERROR(C5="Quarterly",FALSE),SUM(EF17,EF31)=0),"N/A",IF(ISERROR(INDIRECT("B.G.TR.1."&amp;EF$75&amp;"!T97")&amp;INDIRECT("B.G.TR.2."&amp;EF$75&amp;"!T97")),"Commentary Required","OK"))</f>
        <v>N/A</v>
      </c>
      <c r="EG76" s="56" t="str" cm="1">
        <f t="array" aca="1" ref="EG76" ca="1">IF(OR(IFERROR(C5="Quarterly",FALSE),SUM(EG17,EG31)=0),"N/A",IF(ISERROR(INDIRECT("B.G.TR.1."&amp;EG$75&amp;"!T97")&amp;INDIRECT("B.G.TR.2."&amp;EG$75&amp;"!T97")),"Commentary Required","OK"))</f>
        <v>N/A</v>
      </c>
      <c r="EH76" s="56" t="str" cm="1">
        <f t="array" aca="1" ref="EH76" ca="1">IF(OR(IFERROR(C5="Quarterly",FALSE),SUM(EH17,EH31)=0),"N/A",IF(ISERROR(INDIRECT("B.G.TR.1."&amp;EH$75&amp;"!T97")&amp;INDIRECT("B.G.TR.2."&amp;EH$75&amp;"!T97")),"Commentary Required","OK"))</f>
        <v>N/A</v>
      </c>
      <c r="EI76" s="56" t="str" cm="1">
        <f t="array" aca="1" ref="EI76" ca="1">IF(OR(IFERROR(C5="Quarterly",FALSE),SUM(EI17,EI31)=0),"N/A",IF(ISERROR(INDIRECT("B.G.TR.1."&amp;EI$75&amp;"!T97")&amp;INDIRECT("B.G.TR.2."&amp;EI$75&amp;"!T97")),"Commentary Required","OK"))</f>
        <v>N/A</v>
      </c>
      <c r="EJ76" s="56" t="str" cm="1">
        <f t="array" aca="1" ref="EJ76" ca="1">IF(OR(IFERROR(C5="Quarterly",FALSE),SUM(EJ17,EJ31)=0),"N/A",IF(ISERROR(INDIRECT("B.G.TR.1."&amp;EJ$75&amp;"!T97")&amp;INDIRECT("B.G.TR.2."&amp;EJ$75&amp;"!T97")),"Commentary Required","OK"))</f>
        <v>N/A</v>
      </c>
      <c r="EK76" s="56" t="str" cm="1">
        <f t="array" aca="1" ref="EK76" ca="1">IF(OR(IFERROR(C5="Quarterly",FALSE),SUM(EK17,EK31)=0),"N/A",IF(ISERROR(INDIRECT("B.G.TR.1."&amp;EK$75&amp;"!T97")&amp;INDIRECT("B.G.TR.2."&amp;EK$75&amp;"!T97")),"Commentary Required","OK"))</f>
        <v>N/A</v>
      </c>
      <c r="EL76" s="56" t="str" cm="1">
        <f t="array" aca="1" ref="EL76" ca="1">IF(OR(IFERROR(C5="Quarterly",FALSE),SUM(EL17,EL31)=0),"N/A",IF(ISERROR(INDIRECT("B.G.TR.1."&amp;EL$75&amp;"!T97")&amp;INDIRECT("B.G.TR.2."&amp;EL$75&amp;"!T97")),"Commentary Required","OK"))</f>
        <v>N/A</v>
      </c>
      <c r="EM76" s="150"/>
      <c r="EN76" s="56" t="str" cm="1">
        <f t="array" aca="1" ref="EN76" ca="1">IF(OR(IFERROR(C5="Quarterly",FALSE),SUM(EN17,EN31)=0),"N/A",IF(ISERROR(INDIRECT("B.G.TR.1."&amp;EN$75&amp;"!T97")&amp;INDIRECT("B.G.TR.2."&amp;EN$75&amp;"!T97")),"Commentary Required","OK"))</f>
        <v>N/A</v>
      </c>
      <c r="EO76" s="56" t="str" cm="1">
        <f t="array" aca="1" ref="EO76" ca="1">IF(OR(IFERROR(C5="Quarterly",FALSE),SUM(EO17,EO31)=0),"N/A",IF(ISERROR(INDIRECT("B.G.TR.1."&amp;EO$75&amp;"!T97")&amp;INDIRECT("B.G.TR.2."&amp;EO$75&amp;"!T97")),"Commentary Required","OK"))</f>
        <v>N/A</v>
      </c>
      <c r="EP76" s="56" t="str" cm="1">
        <f t="array" aca="1" ref="EP76" ca="1">IF(OR(IFERROR(C5="Quarterly",FALSE),SUM(EP17:ER17,EP31:ER31)=0),"N/A",IF(ISERROR(INDIRECT("B.G.TR.1."&amp;EP$75&amp;"!T97")&amp;INDIRECT("B.G.TR.2."&amp;EP$75&amp;"!T97")),"Commentary Required","OK"))</f>
        <v>N/A</v>
      </c>
      <c r="EQ76" s="150"/>
      <c r="ER76" s="150"/>
      <c r="ES76" s="56" t="str" cm="1">
        <f t="array" aca="1" ref="ES76" ca="1">IF(OR(IFERROR(C5="Quarterly",FALSE),SUM(ES17,ES31)=0),"N/A",IF(ISERROR(INDIRECT("B.G.TR.1."&amp;ES$75&amp;"!T97")&amp;INDIRECT("B.G.TR.2."&amp;ES$75&amp;"!T97")),"Commentary Required","OK"))</f>
        <v>N/A</v>
      </c>
      <c r="ET76" s="56" t="str" cm="1">
        <f t="array" aca="1" ref="ET76" ca="1">IF(OR(IFERROR(C5="Quarterly",FALSE),SUM(ET17,ET31)=0),"N/A",IF(ISERROR(INDIRECT("B.G.TR.1."&amp;ET$75&amp;"!T97")&amp;INDIRECT("B.G.TR.2."&amp;ET$75&amp;"!T97")),"Commentary Required","OK"))</f>
        <v>N/A</v>
      </c>
      <c r="EU76" s="56" t="str" cm="1">
        <f t="array" aca="1" ref="EU76" ca="1">IF(OR(IFERROR(C5="Quarterly",FALSE),SUM(EU17,EU31)=0),"N/A",IF(ISERROR(INDIRECT("B.G.TR.1."&amp;EU$75&amp;"!T97")&amp;INDIRECT("B.G.TR.2."&amp;EU$75&amp;"!T97")),"Commentary Required","OK"))</f>
        <v>N/A</v>
      </c>
      <c r="EV76" s="56" t="str" cm="1">
        <f t="array" aca="1" ref="EV76" ca="1">IF(OR(IFERROR(C5="Quarterly",FALSE),SUM(EV17,EV31)=0),"N/A",IF(ISERROR(INDIRECT("B.G.TR.1."&amp;EV$75&amp;"!T97")&amp;INDIRECT("B.G.TR.2."&amp;EV$75&amp;"!T97")),"Commentary Required","OK"))</f>
        <v>N/A</v>
      </c>
      <c r="EW76" s="56" t="str" cm="1">
        <f t="array" aca="1" ref="EW76" ca="1">IF(OR(IFERROR(C5="Quarterly",FALSE),SUM(EW17,EW31)=0),"N/A",IF(ISERROR(INDIRECT("B.G.TR.1."&amp;EW$75&amp;"!T97")&amp;INDIRECT("B.G.TR.2."&amp;EW$75&amp;"!T97")),"Commentary Required","OK"))</f>
        <v>N/A</v>
      </c>
      <c r="EX76" s="56" t="str" cm="1">
        <f t="array" aca="1" ref="EX76" ca="1">IF(OR(IFERROR(C5="Quarterly",FALSE),SUM(EX17,EX31)=0),"N/A",IF(ISERROR(INDIRECT("B.G.TR.1."&amp;EX$75&amp;"!T97")&amp;INDIRECT("B.G.TR.2."&amp;EX$75&amp;"!T97")),"Commentary Required","OK"))</f>
        <v>N/A</v>
      </c>
      <c r="EY76" s="149"/>
      <c r="EZ76" s="149"/>
    </row>
    <row r="77" spans="2:157" ht="14.85" customHeight="1">
      <c r="B77" s="450" t="s">
        <v>1200</v>
      </c>
      <c r="C77" s="56" t="str">
        <f ca="1">IF(COUNTIF(D77:EZ77,"Commentary Required")&gt;0,"Commentary Required","OK")</f>
        <v>OK</v>
      </c>
      <c r="D77" s="153"/>
      <c r="E77" s="152"/>
      <c r="F77" s="152"/>
      <c r="G77" s="152"/>
      <c r="H77" s="152"/>
      <c r="I77" s="152"/>
      <c r="J77" s="152"/>
      <c r="K77" s="152"/>
      <c r="L77" s="152"/>
      <c r="M77" s="152"/>
      <c r="N77" s="152"/>
      <c r="O77" s="152"/>
      <c r="P77" s="152"/>
      <c r="Q77" s="152"/>
      <c r="R77" s="152"/>
      <c r="S77" s="152"/>
      <c r="T77" s="152"/>
      <c r="U77" s="152"/>
      <c r="V77" s="152"/>
      <c r="W77" s="152"/>
      <c r="X77" s="152"/>
      <c r="Y77" s="152"/>
      <c r="Z77" s="152"/>
      <c r="AA77" s="152"/>
      <c r="AB77" s="152"/>
      <c r="AC77" s="152"/>
      <c r="AD77" s="152"/>
      <c r="AE77" s="152"/>
      <c r="AF77" s="151" t="str" cm="1">
        <f t="array" aca="1" ref="AF77" ca="1">IF(AF$76="N/A","OK",IF(AF$76="Commentary Required","Commentary Required",IF(ABS(INDIRECT("B.G.TR.1."&amp;AF$75&amp;"!E148")-AF31)&lt;=AF$79,"OK","Commentary Required")))</f>
        <v>OK</v>
      </c>
      <c r="AG77" s="151" t="str" cm="1">
        <f t="array" aca="1" ref="AG77" ca="1">IF(AG$76="N/A","OK",IF(AG$76="Commentary Required","Commentary Required",IF(ABS(INDIRECT("B.G.TR.1."&amp;AG$75&amp;"!E148")-AG31)&lt;=AG$79,"OK","Commentary Required")))</f>
        <v>OK</v>
      </c>
      <c r="AH77" s="151" t="str" cm="1">
        <f t="array" aca="1" ref="AH77" ca="1">IF(AH$76="N/A","OK",IF(AH$76="Commentary Required","Commentary Required",IF(ABS(INDIRECT("B.G.TR.1."&amp;AH$75&amp;"!E148")-AH31)&lt;=AH$79,"OK","Commentary Required")))</f>
        <v>OK</v>
      </c>
      <c r="AI77" s="151" t="str" cm="1">
        <f t="array" aca="1" ref="AI77" ca="1">IF(AI$76="N/A","OK",IF(AI$76="Commentary Required","Commentary Required",IF(ABS(INDIRECT("B.G.TR.1."&amp;AI$75&amp;"!E148")-AI31)&lt;=AI$79,"OK","Commentary Required")))</f>
        <v>OK</v>
      </c>
      <c r="AJ77" s="151" t="str" cm="1">
        <f t="array" aca="1" ref="AJ77" ca="1">IF(AJ$76="N/A","OK",IF(AJ$76="Commentary Required","Commentary Required",IF(ABS(INDIRECT("B.G.TR.1."&amp;AJ$75&amp;"!E148")-AJ31)&lt;=AJ$79,"OK","Commentary Required")))</f>
        <v>OK</v>
      </c>
      <c r="AK77" s="151" t="str" cm="1">
        <f t="array" aca="1" ref="AK77" ca="1">IF(AK$76="N/A","OK",IF(AK$76="Commentary Required","Commentary Required",IF(ABS(INDIRECT("B.G.TR.1."&amp;AK$75&amp;"!E148")-AK31)&lt;=AK$79,"OK","Commentary Required")))</f>
        <v>OK</v>
      </c>
      <c r="AL77" s="151" t="str" cm="1">
        <f t="array" aca="1" ref="AL77" ca="1">IF(AL$76="N/A","OK",IF(AL$76="Commentary Required","Commentary Required",IF(ABS(INDIRECT("B.G.TR.1."&amp;AL$75&amp;"!E148")-AL31)&lt;=AL$79,"OK","Commentary Required")))</f>
        <v>OK</v>
      </c>
      <c r="AM77" s="151" t="str" cm="1">
        <f t="array" aca="1" ref="AM77" ca="1">IF(AM$76="N/A","OK",IF(AM$76="Commentary Required","Commentary Required",IF(ABS(INDIRECT("B.G.TR.1."&amp;AM$75&amp;"!E148")-AM31)&lt;=AM$79,"OK","Commentary Required")))</f>
        <v>OK</v>
      </c>
      <c r="AN77" s="151" t="str" cm="1">
        <f t="array" aca="1" ref="AN77" ca="1">IF(AN$76="N/A","OK",IF(AN$76="Commentary Required","Commentary Required",IF(ABS(INDIRECT("B.G.TR.1."&amp;AN$75&amp;"!E148")-AN31)&lt;=AN$79,"OK","Commentary Required")))</f>
        <v>OK</v>
      </c>
      <c r="AO77" s="151" t="str" cm="1">
        <f t="array" aca="1" ref="AO77" ca="1">IF(AO$76="N/A","OK",IF(AO$76="Commentary Required","Commentary Required",IF(ABS(INDIRECT("B.G.TR.1."&amp;AO$75&amp;"!E148")-AO31)&lt;=AO$79,"OK","Commentary Required")))</f>
        <v>OK</v>
      </c>
      <c r="AP77" s="151" t="str" cm="1">
        <f t="array" aca="1" ref="AP77" ca="1">IF(AP$76="N/A","OK",IF(AP$76="Commentary Required","Commentary Required",IF(ABS(INDIRECT("B.G.TR.1."&amp;AP$75&amp;"!E148")-AP31)&lt;=AP$79,"OK","Commentary Required")))</f>
        <v>OK</v>
      </c>
      <c r="AQ77" s="153"/>
      <c r="AR77" s="151" t="str" cm="1">
        <f t="array" aca="1" ref="AR77" ca="1">IF(AR$76="N/A","OK",IF(AR$76="Commentary Required","Commentary Required",IF(ABS(INDIRECT("B.G.TR.1."&amp;AR$75&amp;"!E148")-AR31)&lt;=AR$79,"OK","Commentary Required")))</f>
        <v>OK</v>
      </c>
      <c r="AS77" s="151" t="str" cm="1">
        <f t="array" aca="1" ref="AS77" ca="1">IF(AS$76="N/A","OK",IF(AS$76="Commentary Required","Commentary Required",IF(ABS(INDIRECT("B.G.TR.1."&amp;AS$75&amp;"!E148")-AS31)&lt;=AS$79,"OK","Commentary Required")))</f>
        <v>OK</v>
      </c>
      <c r="AT77" s="151" t="str" cm="1">
        <f t="array" aca="1" ref="AT77" ca="1">IF(AT$76="N/A","OK",IF(AT$76="Commentary Required","Commentary Required",IF(ABS(INDIRECT("B.G.TR.1."&amp;AT$75&amp;"!E148")-SUM(AT31:AV31))&lt;=AT$79,"OK","Commentary Required")))</f>
        <v>OK</v>
      </c>
      <c r="AU77" s="153"/>
      <c r="AV77" s="153"/>
      <c r="AW77" s="151" t="str" cm="1">
        <f t="array" aca="1" ref="AW77" ca="1">IF(AW$76="N/A","OK",IF(AW$76="Commentary Required","Commentary Required",IF(ABS(INDIRECT("B.G.TR.1."&amp;AW$75&amp;"!E148")-AW31)&lt;=AW$79,"OK","Commentary Required")))</f>
        <v>OK</v>
      </c>
      <c r="AX77" s="151" t="str" cm="1">
        <f t="array" aca="1" ref="AX77" ca="1">IF(AX$76="N/A","OK",IF(AX$76="Commentary Required","Commentary Required",IF(ABS(INDIRECT("B.G.TR.1."&amp;AX$75&amp;"!E148")-AX31)&lt;=AX$79,"OK","Commentary Required")))</f>
        <v>OK</v>
      </c>
      <c r="AY77" s="151" t="str" cm="1">
        <f t="array" aca="1" ref="AY77" ca="1">IF(AY$76="N/A","OK",IF(AY$76="Commentary Required","Commentary Required",IF(ABS(INDIRECT("B.G.TR.1."&amp;AY$75&amp;"!E148")-AY31)&lt;=AY$79,"OK","Commentary Required")))</f>
        <v>OK</v>
      </c>
      <c r="AZ77" s="151" t="str" cm="1">
        <f t="array" aca="1" ref="AZ77" ca="1">IF(AZ$76="N/A","OK",IF(AZ$76="Commentary Required","Commentary Required",IF(ABS(INDIRECT("B.G.TR.1."&amp;AZ$75&amp;"!E148")-AZ31)&lt;=AZ$79,"OK","Commentary Required")))</f>
        <v>OK</v>
      </c>
      <c r="BA77" s="151" t="str" cm="1">
        <f t="array" aca="1" ref="BA77" ca="1">IF(BA$76="N/A","OK",IF(BA$76="Commentary Required","Commentary Required",IF(ABS(INDIRECT("B.G.TR.1."&amp;BA$75&amp;"!E148")-BA31)&lt;=BA$79,"OK","Commentary Required")))</f>
        <v>OK</v>
      </c>
      <c r="BB77" s="151" t="str" cm="1">
        <f t="array" aca="1" ref="BB77" ca="1">IF(BB$76="N/A","OK",IF(BB$76="Commentary Required","Commentary Required",IF(ABS(INDIRECT("B.G.TR.1."&amp;BB$75&amp;"!E148")-BB31)&lt;=BB$79,"OK","Commentary Required")))</f>
        <v>OK</v>
      </c>
      <c r="BC77" s="153"/>
      <c r="BD77" s="151" t="str" cm="1">
        <f t="array" aca="1" ref="BD77" ca="1">IF(BD$76="N/A","OK",IF(BD$76="Commentary Required","Commentary Required",IF(ABS(INDIRECT("B.G.TR.1."&amp;BD$75&amp;"!E148")-BD31)&lt;=BD$79,"OK","Commentary Required")))</f>
        <v>OK</v>
      </c>
      <c r="BE77" s="151" t="str" cm="1">
        <f t="array" aca="1" ref="BE77" ca="1">IF(BE$76="N/A","OK",IF(BE$76="Commentary Required","Commentary Required",IF(ABS(INDIRECT("B.G.TR.1."&amp;BE$75&amp;"!E148")-BE31)&lt;=BE$79,"OK","Commentary Required")))</f>
        <v>OK</v>
      </c>
      <c r="BF77" s="151" t="str" cm="1">
        <f t="array" aca="1" ref="BF77" ca="1">IF(BF$76="N/A","OK",IF(BF$76="Commentary Required","Commentary Required",IF(ABS(INDIRECT("B.G.TR.1."&amp;BF$75&amp;"!E148")-BF31)&lt;=BF$79,"OK","Commentary Required")))</f>
        <v>OK</v>
      </c>
      <c r="BG77" s="151" t="str" cm="1">
        <f t="array" aca="1" ref="BG77" ca="1">IF(BG$76="N/A","OK",IF(BG$76="Commentary Required","Commentary Required",IF(ABS(INDIRECT("B.G.TR.1."&amp;BG$75&amp;"!E148")-BG31)&lt;=BG$79,"OK","Commentary Required")))</f>
        <v>OK</v>
      </c>
      <c r="BH77" s="151" t="str" cm="1">
        <f t="array" aca="1" ref="BH77" ca="1">IF(BH$76="N/A","OK",IF(BH$76="Commentary Required","Commentary Required",IF(ABS(INDIRECT("B.G.TR.1."&amp;BH$75&amp;"!E148")-BH31)&lt;=BH$79,"OK","Commentary Required")))</f>
        <v>OK</v>
      </c>
      <c r="BI77" s="151" t="str" cm="1">
        <f t="array" aca="1" ref="BI77" ca="1">IF(BI$76="N/A","OK",IF(BI$76="Commentary Required","Commentary Required",IF(ABS(INDIRECT("B.G.TR.1."&amp;BI$75&amp;"!E148")-BI31)&lt;=BI$79,"OK","Commentary Required")))</f>
        <v>OK</v>
      </c>
      <c r="BJ77" s="151" t="str" cm="1">
        <f t="array" aca="1" ref="BJ77" ca="1">IF(BJ$76="N/A","OK",IF(BJ$76="Commentary Required","Commentary Required",IF(ABS(INDIRECT("B.G.TR.1."&amp;BJ$75&amp;"!E148")-BJ31)&lt;=BJ$79,"OK","Commentary Required")))</f>
        <v>OK</v>
      </c>
      <c r="BK77" s="151" t="str" cm="1">
        <f t="array" aca="1" ref="BK77" ca="1">IF(BK$76="N/A","OK",IF(BK$76="Commentary Required","Commentary Required",IF(ABS(INDIRECT("B.G.TR.1."&amp;BK$75&amp;"!E148")-BK31)&lt;=BK$79,"OK","Commentary Required")))</f>
        <v>OK</v>
      </c>
      <c r="BL77" s="151" t="str" cm="1">
        <f t="array" aca="1" ref="BL77" ca="1">IF(BL$76="N/A","OK",IF(BL$76="Commentary Required","Commentary Required",IF(ABS(INDIRECT("B.G.TR.1."&amp;BL$75&amp;"!E148")-BL31)&lt;=BL$79,"OK","Commentary Required")))</f>
        <v>OK</v>
      </c>
      <c r="BM77" s="151" t="str" cm="1">
        <f t="array" aca="1" ref="BM77" ca="1">IF(BM$76="N/A","OK",IF(BM$76="Commentary Required","Commentary Required",IF(ABS(INDIRECT("B.G.TR.1."&amp;BM$75&amp;"!E148")-BM31)&lt;=BM$79,"OK","Commentary Required")))</f>
        <v>OK</v>
      </c>
      <c r="BN77" s="151" t="str" cm="1">
        <f t="array" aca="1" ref="BN77" ca="1">IF(BN$76="N/A","OK",IF(BN$76="Commentary Required","Commentary Required",IF(ABS(INDIRECT("B.G.TR.1."&amp;BN$75&amp;"!E148")-BN31)&lt;=BN$79,"OK","Commentary Required")))</f>
        <v>OK</v>
      </c>
      <c r="BO77" s="153"/>
      <c r="BP77" s="151" t="str" cm="1">
        <f t="array" aca="1" ref="BP77" ca="1">IF(BP$76="N/A","OK",IF(BP$76="Commentary Required","Commentary Required",IF(ABS(INDIRECT("B.G.TR.1."&amp;BP$75&amp;"!E148")-BP31)&lt;=BP$79,"OK","Commentary Required")))</f>
        <v>OK</v>
      </c>
      <c r="BQ77" s="151" t="str" cm="1">
        <f t="array" aca="1" ref="BQ77" ca="1">IF(BQ$76="N/A","OK",IF(BQ$76="Commentary Required","Commentary Required",IF(ABS(INDIRECT("B.G.TR.1."&amp;BQ$75&amp;"!E148")-BQ31)&lt;=BQ$79,"OK","Commentary Required")))</f>
        <v>OK</v>
      </c>
      <c r="BR77" s="151" t="str" cm="1">
        <f t="array" aca="1" ref="BR77" ca="1">IF(BR$76="N/A","OK",IF(BR$76="Commentary Required","Commentary Required",IF(ABS(INDIRECT("B.G.TR.1."&amp;BR$75&amp;"!E148")-SUM(BR31:BT31))&lt;=BR$79,"OK","Commentary Required")))</f>
        <v>OK</v>
      </c>
      <c r="BS77" s="153"/>
      <c r="BT77" s="153"/>
      <c r="BU77" s="151" t="str" cm="1">
        <f t="array" aca="1" ref="BU77" ca="1">IF(BU$76="N/A","OK",IF(BU$76="Commentary Required","Commentary Required",IF(ABS(INDIRECT("B.G.TR.1."&amp;BU$75&amp;"!E148")-BU31)&lt;=BU$79,"OK","Commentary Required")))</f>
        <v>OK</v>
      </c>
      <c r="BV77" s="151" t="str" cm="1">
        <f t="array" aca="1" ref="BV77" ca="1">IF(BV$76="N/A","OK",IF(BV$76="Commentary Required","Commentary Required",IF(ABS(INDIRECT("B.G.TR.1."&amp;BV$75&amp;"!E148")-BV31)&lt;=BV$79,"OK","Commentary Required")))</f>
        <v>OK</v>
      </c>
      <c r="BW77" s="151" t="str" cm="1">
        <f t="array" aca="1" ref="BW77" ca="1">IF(BW$76="N/A","OK",IF(BW$76="Commentary Required","Commentary Required",IF(ABS(INDIRECT("B.G.TR.1."&amp;BW$75&amp;"!E148")-BW31)&lt;=BW$79,"OK","Commentary Required")))</f>
        <v>OK</v>
      </c>
      <c r="BX77" s="151" t="str" cm="1">
        <f t="array" aca="1" ref="BX77" ca="1">IF(BX$76="N/A","OK",IF(BX$76="Commentary Required","Commentary Required",IF(ABS(INDIRECT("B.G.TR.1."&amp;BX$75&amp;"!E148")-BX31)&lt;=BX$79,"OK","Commentary Required")))</f>
        <v>OK</v>
      </c>
      <c r="BY77" s="151" t="str" cm="1">
        <f t="array" aca="1" ref="BY77" ca="1">IF(BY$76="N/A","OK",IF(BY$76="Commentary Required","Commentary Required",IF(ABS(INDIRECT("B.G.TR.1."&amp;BY$75&amp;"!E148")-BY31)&lt;=BY$79,"OK","Commentary Required")))</f>
        <v>OK</v>
      </c>
      <c r="BZ77" s="151" t="str" cm="1">
        <f t="array" aca="1" ref="BZ77" ca="1">IF(BZ$76="N/A","OK",IF(BZ$76="Commentary Required","Commentary Required",IF(ABS(INDIRECT("B.G.TR.1."&amp;BZ$75&amp;"!E148")-BZ31)&lt;=BZ$79,"OK","Commentary Required")))</f>
        <v>OK</v>
      </c>
      <c r="CA77" s="153"/>
      <c r="CB77" s="153"/>
      <c r="CC77" s="153"/>
      <c r="CD77" s="153"/>
      <c r="CE77" s="153"/>
      <c r="CF77" s="153"/>
      <c r="CG77" s="153"/>
      <c r="CH77" s="153"/>
      <c r="CI77" s="153"/>
      <c r="CJ77" s="153"/>
      <c r="CK77" s="153"/>
      <c r="CL77" s="153"/>
      <c r="CM77" s="153"/>
      <c r="CN77" s="153"/>
      <c r="CO77" s="153"/>
      <c r="CP77" s="153"/>
      <c r="CQ77" s="153"/>
      <c r="CR77" s="153"/>
      <c r="CS77" s="153"/>
      <c r="CT77" s="153"/>
      <c r="CU77" s="153"/>
      <c r="CV77" s="153"/>
      <c r="CW77" s="153"/>
      <c r="CX77" s="153"/>
      <c r="CY77" s="153"/>
      <c r="CZ77" s="153"/>
      <c r="DA77" s="153"/>
      <c r="DB77" s="153"/>
      <c r="DC77" s="153"/>
      <c r="DD77" s="151" t="str" cm="1">
        <f t="array" aca="1" ref="DD77" ca="1">IF(DD$76="N/A","OK",IF(DD$76="Commentary Required","Commentary Required",IF(ABS(INDIRECT("B.G.TR.1."&amp;DD$75&amp;"!E148")-DD31)&lt;=DD$79,"OK","Commentary Required")))</f>
        <v>OK</v>
      </c>
      <c r="DE77" s="151" t="str" cm="1">
        <f t="array" aca="1" ref="DE77" ca="1">IF(DE$76="N/A","OK",IF(DE$76="Commentary Required","Commentary Required",IF(ABS(INDIRECT("B.G.TR.1."&amp;DE$75&amp;"!E148")-DE31)&lt;=DE$79,"OK","Commentary Required")))</f>
        <v>OK</v>
      </c>
      <c r="DF77" s="151" t="str" cm="1">
        <f t="array" aca="1" ref="DF77" ca="1">IF(DF$76="N/A","OK",IF(DF$76="Commentary Required","Commentary Required",IF(ABS(INDIRECT("B.G.TR.1."&amp;DF$75&amp;"!E148")-DF31)&lt;=DF$79,"OK","Commentary Required")))</f>
        <v>OK</v>
      </c>
      <c r="DG77" s="151" t="str" cm="1">
        <f t="array" aca="1" ref="DG77" ca="1">IF(DG$76="N/A","OK",IF(DG$76="Commentary Required","Commentary Required",IF(ABS(INDIRECT("B.G.TR.1."&amp;DG$75&amp;"!E148")-DG31)&lt;=DG$79,"OK","Commentary Required")))</f>
        <v>OK</v>
      </c>
      <c r="DH77" s="151" t="str" cm="1">
        <f t="array" aca="1" ref="DH77" ca="1">IF(DH$76="N/A","OK",IF(DH$76="Commentary Required","Commentary Required",IF(ABS(INDIRECT("B.G.TR.1."&amp;DH$75&amp;"!E148")-DH31)&lt;=DH$79,"OK","Commentary Required")))</f>
        <v>OK</v>
      </c>
      <c r="DI77" s="151" t="str" cm="1">
        <f t="array" aca="1" ref="DI77" ca="1">IF(DI$76="N/A","OK",IF(DI$76="Commentary Required","Commentary Required",IF(ABS(INDIRECT("B.G.TR.1."&amp;DI$75&amp;"!E148")-DI31)&lt;=DI$79,"OK","Commentary Required")))</f>
        <v>OK</v>
      </c>
      <c r="DJ77" s="151" t="str" cm="1">
        <f t="array" aca="1" ref="DJ77" ca="1">IF(DJ$76="N/A","OK",IF(DJ$76="Commentary Required","Commentary Required",IF(ABS(INDIRECT("B.G.TR.1."&amp;DJ$75&amp;"!E148")-DJ31)&lt;=DJ$79,"OK","Commentary Required")))</f>
        <v>OK</v>
      </c>
      <c r="DK77" s="151" t="str" cm="1">
        <f t="array" aca="1" ref="DK77" ca="1">IF(DK$76="N/A","OK",IF(DK$76="Commentary Required","Commentary Required",IF(ABS(INDIRECT("B.G.TR.1."&amp;DK$75&amp;"!E148")-DK31)&lt;=DK$79,"OK","Commentary Required")))</f>
        <v>OK</v>
      </c>
      <c r="DL77" s="151" t="str" cm="1">
        <f t="array" aca="1" ref="DL77" ca="1">IF(DL$76="N/A","OK",IF(DL$76="Commentary Required","Commentary Required",IF(ABS(INDIRECT("B.G.TR.1."&amp;DL$75&amp;"!E148")-DL31)&lt;=DL$79,"OK","Commentary Required")))</f>
        <v>OK</v>
      </c>
      <c r="DM77" s="151" t="str" cm="1">
        <f t="array" aca="1" ref="DM77" ca="1">IF(DM$76="N/A","OK",IF(DM$76="Commentary Required","Commentary Required",IF(ABS(INDIRECT("B.G.TR.1."&amp;DM$75&amp;"!E148")-DM31)&lt;=DM$79,"OK","Commentary Required")))</f>
        <v>OK</v>
      </c>
      <c r="DN77" s="151" t="str" cm="1">
        <f t="array" aca="1" ref="DN77" ca="1">IF(DN$76="N/A","OK",IF(DN$76="Commentary Required","Commentary Required",IF(ABS(INDIRECT("B.G.TR.1."&amp;DN$75&amp;"!E148")-DN31)&lt;=DN$79,"OK","Commentary Required")))</f>
        <v>OK</v>
      </c>
      <c r="DO77" s="153"/>
      <c r="DP77" s="151" t="str" cm="1">
        <f t="array" aca="1" ref="DP77" ca="1">IF(DP$76="N/A","OK",IF(DP$76="Commentary Required","Commentary Required",IF(ABS(INDIRECT("B.G.TR.1."&amp;DP$75&amp;"!E148")-DP31)&lt;=DP$79,"OK","Commentary Required")))</f>
        <v>OK</v>
      </c>
      <c r="DQ77" s="151" t="str" cm="1">
        <f t="array" aca="1" ref="DQ77" ca="1">IF(DQ$76="N/A","OK",IF(DQ$76="Commentary Required","Commentary Required",IF(ABS(INDIRECT("B.G.TR.1."&amp;DQ$75&amp;"!E148")-DQ31)&lt;=DQ$79,"OK","Commentary Required")))</f>
        <v>OK</v>
      </c>
      <c r="DR77" s="151" t="str" cm="1">
        <f t="array" aca="1" ref="DR77" ca="1">IF(DR$76="N/A","OK",IF(DR$76="Commentary Required","Commentary Required",IF(ABS(INDIRECT("B.G.TR.1."&amp;DR$75&amp;"!E148")-SUM(DR31:DT31))&lt;=DR$79,"OK","Commentary Required")))</f>
        <v>OK</v>
      </c>
      <c r="DS77" s="153"/>
      <c r="DT77" s="153"/>
      <c r="DU77" s="151" t="str" cm="1">
        <f t="array" aca="1" ref="DU77" ca="1">IF(DU$76="N/A","OK",IF(DU$76="Commentary Required","Commentary Required",IF(ABS(INDIRECT("B.G.TR.1."&amp;DU$75&amp;"!E148")-DU31)&lt;=DU$79,"OK","Commentary Required")))</f>
        <v>OK</v>
      </c>
      <c r="DV77" s="151" t="str" cm="1">
        <f t="array" aca="1" ref="DV77" ca="1">IF(DV$76="N/A","OK",IF(DV$76="Commentary Required","Commentary Required",IF(ABS(INDIRECT("B.G.TR.1."&amp;DV$75&amp;"!E148")-DV31)&lt;=DV$79,"OK","Commentary Required")))</f>
        <v>OK</v>
      </c>
      <c r="DW77" s="151" t="str" cm="1">
        <f t="array" aca="1" ref="DW77" ca="1">IF(DW$76="N/A","OK",IF(DW$76="Commentary Required","Commentary Required",IF(ABS(INDIRECT("B.G.TR.1."&amp;DW$75&amp;"!E148")-DW31)&lt;=DW$79,"OK","Commentary Required")))</f>
        <v>OK</v>
      </c>
      <c r="DX77" s="151" t="str" cm="1">
        <f t="array" aca="1" ref="DX77" ca="1">IF(DX$76="N/A","OK",IF(DX$76="Commentary Required","Commentary Required",IF(ABS(INDIRECT("B.G.TR.1."&amp;DX$75&amp;"!E148")-DX31)&lt;=DX$79,"OK","Commentary Required")))</f>
        <v>OK</v>
      </c>
      <c r="DY77" s="151" t="str" cm="1">
        <f t="array" aca="1" ref="DY77" ca="1">IF(DY$76="N/A","OK",IF(DY$76="Commentary Required","Commentary Required",IF(ABS(INDIRECT("B.G.TR.1."&amp;DY$75&amp;"!E148")-DY31)&lt;=DY$79,"OK","Commentary Required")))</f>
        <v>OK</v>
      </c>
      <c r="DZ77" s="151" t="str" cm="1">
        <f t="array" aca="1" ref="DZ77" ca="1">IF(DZ$76="N/A","OK",IF(DZ$76="Commentary Required","Commentary Required",IF(ABS(INDIRECT("B.G.TR.1."&amp;DZ$75&amp;"!E148")-DZ31)&lt;=DZ$79,"OK","Commentary Required")))</f>
        <v>OK</v>
      </c>
      <c r="EA77" s="153"/>
      <c r="EB77" s="151" t="str" cm="1">
        <f t="array" aca="1" ref="EB77" ca="1">IF(EB$76="N/A","OK",IF(EB$76="Commentary Required","Commentary Required",IF(ABS(INDIRECT("B.G.TR.1."&amp;EB$75&amp;"!E148")-EB31)&lt;=EB$79,"OK","Commentary Required")))</f>
        <v>OK</v>
      </c>
      <c r="EC77" s="151" t="str" cm="1">
        <f t="array" aca="1" ref="EC77" ca="1">IF(EC$76="N/A","OK",IF(EC$76="Commentary Required","Commentary Required",IF(ABS(INDIRECT("B.G.TR.1."&amp;EC$75&amp;"!E148")-EC31)&lt;=EC$79,"OK","Commentary Required")))</f>
        <v>OK</v>
      </c>
      <c r="ED77" s="151" t="str" cm="1">
        <f t="array" aca="1" ref="ED77" ca="1">IF(ED$76="N/A","OK",IF(ED$76="Commentary Required","Commentary Required",IF(ABS(INDIRECT("B.G.TR.1."&amp;ED$75&amp;"!E148")-ED31)&lt;=ED$79,"OK","Commentary Required")))</f>
        <v>OK</v>
      </c>
      <c r="EE77" s="151" t="str" cm="1">
        <f t="array" aca="1" ref="EE77" ca="1">IF(EE$76="N/A","OK",IF(EE$76="Commentary Required","Commentary Required",IF(ABS(INDIRECT("B.G.TR.1."&amp;EE$75&amp;"!E148")-EE31)&lt;=EE$79,"OK","Commentary Required")))</f>
        <v>OK</v>
      </c>
      <c r="EF77" s="151" t="str" cm="1">
        <f t="array" aca="1" ref="EF77" ca="1">IF(EF$76="N/A","OK",IF(EF$76="Commentary Required","Commentary Required",IF(ABS(INDIRECT("B.G.TR.1."&amp;EF$75&amp;"!E148")-EF31)&lt;=EF$79,"OK","Commentary Required")))</f>
        <v>OK</v>
      </c>
      <c r="EG77" s="151" t="str" cm="1">
        <f t="array" aca="1" ref="EG77" ca="1">IF(EG$76="N/A","OK",IF(EG$76="Commentary Required","Commentary Required",IF(ABS(INDIRECT("B.G.TR.1."&amp;EG$75&amp;"!E148")-EG31)&lt;=EG$79,"OK","Commentary Required")))</f>
        <v>OK</v>
      </c>
      <c r="EH77" s="151" t="str" cm="1">
        <f t="array" aca="1" ref="EH77" ca="1">IF(EH$76="N/A","OK",IF(EH$76="Commentary Required","Commentary Required",IF(ABS(INDIRECT("B.G.TR.1."&amp;EH$75&amp;"!E148")-EH31)&lt;=EH$79,"OK","Commentary Required")))</f>
        <v>OK</v>
      </c>
      <c r="EI77" s="151" t="str" cm="1">
        <f t="array" aca="1" ref="EI77" ca="1">IF(EI$76="N/A","OK",IF(EI$76="Commentary Required","Commentary Required",IF(ABS(INDIRECT("B.G.TR.1."&amp;EI$75&amp;"!E148")-EI31)&lt;=EI$79,"OK","Commentary Required")))</f>
        <v>OK</v>
      </c>
      <c r="EJ77" s="151" t="str" cm="1">
        <f t="array" aca="1" ref="EJ77" ca="1">IF(EJ$76="N/A","OK",IF(EJ$76="Commentary Required","Commentary Required",IF(ABS(INDIRECT("B.G.TR.1."&amp;EJ$75&amp;"!E148")-EJ31)&lt;=EJ$79,"OK","Commentary Required")))</f>
        <v>OK</v>
      </c>
      <c r="EK77" s="151" t="str" cm="1">
        <f t="array" aca="1" ref="EK77" ca="1">IF(EK$76="N/A","OK",IF(EK$76="Commentary Required","Commentary Required",IF(ABS(INDIRECT("B.G.TR.1."&amp;EK$75&amp;"!E148")-EK31)&lt;=EK$79,"OK","Commentary Required")))</f>
        <v>OK</v>
      </c>
      <c r="EL77" s="151" t="str" cm="1">
        <f t="array" aca="1" ref="EL77" ca="1">IF(EL$76="N/A","OK",IF(EL$76="Commentary Required","Commentary Required",IF(ABS(INDIRECT("B.G.TR.1."&amp;EL$75&amp;"!E148")-EL31)&lt;=EL$79,"OK","Commentary Required")))</f>
        <v>OK</v>
      </c>
      <c r="EM77" s="153"/>
      <c r="EN77" s="151" t="str" cm="1">
        <f t="array" aca="1" ref="EN77" ca="1">IF(EN$76="N/A","OK",IF(EN$76="Commentary Required","Commentary Required",IF(ABS(INDIRECT("B.G.TR.1."&amp;EN$75&amp;"!E148")-EN31)&lt;=EN$79,"OK","Commentary Required")))</f>
        <v>OK</v>
      </c>
      <c r="EO77" s="151" t="str" cm="1">
        <f t="array" aca="1" ref="EO77" ca="1">IF(EO$76="N/A","OK",IF(EO$76="Commentary Required","Commentary Required",IF(ABS(INDIRECT("B.G.TR.1."&amp;EO$75&amp;"!E148")-EO31)&lt;=EO$79,"OK","Commentary Required")))</f>
        <v>OK</v>
      </c>
      <c r="EP77" s="151" t="str" cm="1">
        <f t="array" aca="1" ref="EP77" ca="1">IF(EP$76="N/A","OK",IF(EP$76="Commentary Required","Commentary Required",IF(ABS(INDIRECT("B.G.TR.1."&amp;EP$75&amp;"!E148")-SUM(EP31:ER31))&lt;=EP$79,"OK","Commentary Required")))</f>
        <v>OK</v>
      </c>
      <c r="EQ77" s="153"/>
      <c r="ER77" s="153"/>
      <c r="ES77" s="151" t="str" cm="1">
        <f t="array" aca="1" ref="ES77" ca="1">IF(ES$76="N/A","OK",IF(ES$76="Commentary Required","Commentary Required",IF(ABS(INDIRECT("B.G.TR.1."&amp;ES$75&amp;"!E148")-ES31)&lt;=ES$79,"OK","Commentary Required")))</f>
        <v>OK</v>
      </c>
      <c r="ET77" s="151" t="str" cm="1">
        <f t="array" aca="1" ref="ET77" ca="1">IF(ET$76="N/A","OK",IF(ET$76="Commentary Required","Commentary Required",IF(ABS(INDIRECT("B.G.TR.1."&amp;ET$75&amp;"!E148")-ET31)&lt;=ET$79,"OK","Commentary Required")))</f>
        <v>OK</v>
      </c>
      <c r="EU77" s="151" t="str" cm="1">
        <f t="array" aca="1" ref="EU77" ca="1">IF(EU$76="N/A","OK",IF(EU$76="Commentary Required","Commentary Required",IF(ABS(INDIRECT("B.G.TR.1."&amp;EU$75&amp;"!E148")-EU31)&lt;=EU$79,"OK","Commentary Required")))</f>
        <v>OK</v>
      </c>
      <c r="EV77" s="151" t="str" cm="1">
        <f t="array" aca="1" ref="EV77" ca="1">IF(EV$76="N/A","OK",IF(EV$76="Commentary Required","Commentary Required",IF(ABS(INDIRECT("B.G.TR.1."&amp;EV$75&amp;"!E148")-EV31)&lt;=EV$79,"OK","Commentary Required")))</f>
        <v>OK</v>
      </c>
      <c r="EW77" s="151" t="str" cm="1">
        <f t="array" aca="1" ref="EW77" ca="1">IF(EW$76="N/A","OK",IF(EW$76="Commentary Required","Commentary Required",IF(ABS(INDIRECT("B.G.TR.1."&amp;EW$75&amp;"!E148")-EW31)&lt;=EW$79,"OK","Commentary Required")))</f>
        <v>OK</v>
      </c>
      <c r="EX77" s="151" t="str" cm="1">
        <f t="array" aca="1" ref="EX77" ca="1">IF(EX$76="N/A","OK",IF(EX$76="Commentary Required","Commentary Required",IF(ABS(INDIRECT("B.G.TR.1."&amp;EX$75&amp;"!E148")-EX31)&lt;=EX$79,"OK","Commentary Required")))</f>
        <v>OK</v>
      </c>
      <c r="EY77" s="149"/>
      <c r="EZ77" s="149"/>
    </row>
    <row r="78" spans="2:157" ht="14.85" customHeight="1">
      <c r="B78" s="450" t="s">
        <v>1201</v>
      </c>
      <c r="C78" s="56" t="str">
        <f ca="1">IF(COUNTIF(D78:EZ78,"Commentary Required")&gt;0,"Commentary Required","OK")</f>
        <v>OK</v>
      </c>
      <c r="D78" s="153"/>
      <c r="E78" s="152"/>
      <c r="F78" s="152"/>
      <c r="G78" s="152"/>
      <c r="H78" s="152"/>
      <c r="I78" s="152"/>
      <c r="J78" s="152"/>
      <c r="K78" s="152"/>
      <c r="L78" s="152"/>
      <c r="M78" s="152"/>
      <c r="N78" s="152"/>
      <c r="O78" s="152"/>
      <c r="P78" s="152"/>
      <c r="Q78" s="152"/>
      <c r="R78" s="152"/>
      <c r="S78" s="152"/>
      <c r="T78" s="152"/>
      <c r="U78" s="152"/>
      <c r="V78" s="152"/>
      <c r="W78" s="152"/>
      <c r="X78" s="152"/>
      <c r="Y78" s="152"/>
      <c r="Z78" s="152"/>
      <c r="AA78" s="152"/>
      <c r="AB78" s="152"/>
      <c r="AC78" s="152"/>
      <c r="AD78" s="152"/>
      <c r="AE78" s="152"/>
      <c r="AF78" s="151" t="str" cm="1">
        <f t="array" aca="1" ref="AF78" ca="1">IF(AF$76="N/A","OK",IF(AF$76="Commentary Required","Commentary Required",IF(ABS(INDIRECT("B.G.TR.2."&amp;AF$75&amp;"!E148")-SUM(AF31,AF35))&lt;=AF$79,"OK","Commentary Required")))</f>
        <v>OK</v>
      </c>
      <c r="AG78" s="151" t="str" cm="1">
        <f t="array" aca="1" ref="AG78" ca="1">IF(AG$76="N/A","OK",IF(AG$76="Commentary Required","Commentary Required",IF(ABS(INDIRECT("B.G.TR.2."&amp;AG$75&amp;"!E148")-SUM(AG31,AG35))&lt;=AG$79,"OK","Commentary Required")))</f>
        <v>OK</v>
      </c>
      <c r="AH78" s="151" t="str" cm="1">
        <f t="array" aca="1" ref="AH78" ca="1">IF(AH$76="N/A","OK",IF(AH$76="Commentary Required","Commentary Required",IF(ABS(INDIRECT("B.G.TR.2."&amp;AH$75&amp;"!E148")-SUM(AH31,AH35))&lt;=AH$79,"OK","Commentary Required")))</f>
        <v>OK</v>
      </c>
      <c r="AI78" s="151" t="str" cm="1">
        <f t="array" aca="1" ref="AI78" ca="1">IF(AI$76="N/A","OK",IF(AI$76="Commentary Required","Commentary Required",IF(ABS(INDIRECT("B.G.TR.2."&amp;AI$75&amp;"!E148")-SUM(AI31,AI35))&lt;=AI$79,"OK","Commentary Required")))</f>
        <v>OK</v>
      </c>
      <c r="AJ78" s="151" t="str" cm="1">
        <f t="array" aca="1" ref="AJ78" ca="1">IF(AJ$76="N/A","OK",IF(AJ$76="Commentary Required","Commentary Required",IF(ABS(INDIRECT("B.G.TR.2."&amp;AJ$75&amp;"!E148")-SUM(AJ31,AJ35))&lt;=AJ$79,"OK","Commentary Required")))</f>
        <v>OK</v>
      </c>
      <c r="AK78" s="151" t="str" cm="1">
        <f t="array" aca="1" ref="AK78" ca="1">IF(AK$76="N/A","OK",IF(AK$76="Commentary Required","Commentary Required",IF(ABS(INDIRECT("B.G.TR.2."&amp;AK$75&amp;"!E148")-SUM(AK31,AK35))&lt;=AK$79,"OK","Commentary Required")))</f>
        <v>OK</v>
      </c>
      <c r="AL78" s="151" t="str" cm="1">
        <f t="array" aca="1" ref="AL78" ca="1">IF(AL$76="N/A","OK",IF(AL$76="Commentary Required","Commentary Required",IF(ABS(INDIRECT("B.G.TR.2."&amp;AL$75&amp;"!E148")-SUM(AL31,AL35))&lt;=AL$79,"OK","Commentary Required")))</f>
        <v>OK</v>
      </c>
      <c r="AM78" s="151" t="str" cm="1">
        <f t="array" aca="1" ref="AM78" ca="1">IF(AM$76="N/A","OK",IF(AM$76="Commentary Required","Commentary Required",IF(ABS(INDIRECT("B.G.TR.2."&amp;AM$75&amp;"!E148")-SUM(AM31,AM35))&lt;=AM$79,"OK","Commentary Required")))</f>
        <v>OK</v>
      </c>
      <c r="AN78" s="151" t="str" cm="1">
        <f t="array" aca="1" ref="AN78" ca="1">IF(AN$76="N/A","OK",IF(AN$76="Commentary Required","Commentary Required",IF(ABS(INDIRECT("B.G.TR.2."&amp;AN$75&amp;"!E148")-SUM(AN31,AN35))&lt;=AN$79,"OK","Commentary Required")))</f>
        <v>OK</v>
      </c>
      <c r="AO78" s="151" t="str" cm="1">
        <f t="array" aca="1" ref="AO78" ca="1">IF(AO$76="N/A","OK",IF(AO$76="Commentary Required","Commentary Required",IF(ABS(INDIRECT("B.G.TR.2."&amp;AO$75&amp;"!E148")-SUM(AO31,AO35))&lt;=AO$79,"OK","Commentary Required")))</f>
        <v>OK</v>
      </c>
      <c r="AP78" s="151" t="str" cm="1">
        <f t="array" aca="1" ref="AP78" ca="1">IF(AP$76="N/A","OK",IF(AP$76="Commentary Required","Commentary Required",IF(ABS(INDIRECT("B.G.TR.2."&amp;AP$75&amp;"!E148")-SUM(AP31,AP35))&lt;=AP$79,"OK","Commentary Required")))</f>
        <v>OK</v>
      </c>
      <c r="AQ78" s="153"/>
      <c r="AR78" s="151" t="str" cm="1">
        <f t="array" aca="1" ref="AR78" ca="1">IF(AR$76="N/A","OK",IF(AR$76="Commentary Required","Commentary Required",IF(ABS(INDIRECT("B.G.TR.2."&amp;AR$75&amp;"!E148")-SUM(AR31,AR35))&lt;=AR$79,"OK","Commentary Required")))</f>
        <v>OK</v>
      </c>
      <c r="AS78" s="151" t="str" cm="1">
        <f t="array" aca="1" ref="AS78" ca="1">IF(AS$76="N/A","OK",IF(AS$76="Commentary Required","Commentary Required",IF(ABS(INDIRECT("B.G.TR.2."&amp;AS$75&amp;"!E148")-SUM(AS31,AS35))&lt;=AS$79,"OK","Commentary Required")))</f>
        <v>OK</v>
      </c>
      <c r="AT78" s="151" t="str" cm="1">
        <f t="array" aca="1" ref="AT78" ca="1">IF(AT$76="N/A","OK",IF(AT$76="Commentary Required","Commentary Required",IF(ABS(INDIRECT("B.G.TR.2."&amp;AT$75&amp;"!E148")-SUM(AT31:AV31,AT35:AV35))&lt;=AT$79,"OK","Commentary Required")))</f>
        <v>OK</v>
      </c>
      <c r="AU78" s="153"/>
      <c r="AV78" s="153"/>
      <c r="AW78" s="151" t="str" cm="1">
        <f t="array" aca="1" ref="AW78" ca="1">IF(AW$76="N/A","OK",IF(AW$76="Commentary Required","Commentary Required",IF(ABS(INDIRECT("B.G.TR.2."&amp;AW$75&amp;"!E148")-SUM(AW31,AW35))&lt;=AW$79,"OK","Commentary Required")))</f>
        <v>OK</v>
      </c>
      <c r="AX78" s="151" t="str" cm="1">
        <f t="array" aca="1" ref="AX78" ca="1">IF(AX$76="N/A","OK",IF(AX$76="Commentary Required","Commentary Required",IF(ABS(INDIRECT("B.G.TR.2."&amp;AX$75&amp;"!E148")-SUM(AX31,AX35))&lt;=AX$79,"OK","Commentary Required")))</f>
        <v>OK</v>
      </c>
      <c r="AY78" s="151" t="str" cm="1">
        <f t="array" aca="1" ref="AY78" ca="1">IF(AY$76="N/A","OK",IF(AY$76="Commentary Required","Commentary Required",IF(ABS(INDIRECT("B.G.TR.2."&amp;AY$75&amp;"!E148")-SUM(AY31,AY35))&lt;=AY$79,"OK","Commentary Required")))</f>
        <v>OK</v>
      </c>
      <c r="AZ78" s="151" t="str" cm="1">
        <f t="array" aca="1" ref="AZ78" ca="1">IF(AZ$76="N/A","OK",IF(AZ$76="Commentary Required","Commentary Required",IF(ABS(INDIRECT("B.G.TR.2."&amp;AZ$75&amp;"!E148")-SUM(AZ31,AZ35))&lt;=AZ$79,"OK","Commentary Required")))</f>
        <v>OK</v>
      </c>
      <c r="BA78" s="151" t="str" cm="1">
        <f t="array" aca="1" ref="BA78" ca="1">IF(BA$76="N/A","OK",IF(BA$76="Commentary Required","Commentary Required",IF(ABS(INDIRECT("B.G.TR.2."&amp;BA$75&amp;"!E148")-SUM(BA31,BA35))&lt;=BA$79,"OK","Commentary Required")))</f>
        <v>OK</v>
      </c>
      <c r="BB78" s="151" t="str" cm="1">
        <f t="array" aca="1" ref="BB78" ca="1">IF(BB$76="N/A","OK",IF(BB$76="Commentary Required","Commentary Required",IF(ABS(INDIRECT("B.G.TR.2."&amp;BB$75&amp;"!E148")-SUM(BB31,BB35))&lt;=BB$79,"OK","Commentary Required")))</f>
        <v>OK</v>
      </c>
      <c r="BC78" s="153"/>
      <c r="BD78" s="151" t="str" cm="1">
        <f t="array" aca="1" ref="BD78" ca="1">IF(BD$76="N/A","OK",IF(BD$76="Commentary Required","Commentary Required",IF(ABS(INDIRECT("B.G.TR.2."&amp;BD$75&amp;"!E148")-SUM(BD31,BD35))&lt;=BD$79,"OK","Commentary Required")))</f>
        <v>OK</v>
      </c>
      <c r="BE78" s="151" t="str" cm="1">
        <f t="array" aca="1" ref="BE78" ca="1">IF(BE$76="N/A","OK",IF(BE$76="Commentary Required","Commentary Required",IF(ABS(INDIRECT("B.G.TR.2."&amp;BE$75&amp;"!E148")-SUM(BE31,BE35))&lt;=BE$79,"OK","Commentary Required")))</f>
        <v>OK</v>
      </c>
      <c r="BF78" s="151" t="str" cm="1">
        <f t="array" aca="1" ref="BF78" ca="1">IF(BF$76="N/A","OK",IF(BF$76="Commentary Required","Commentary Required",IF(ABS(INDIRECT("B.G.TR.2."&amp;BF$75&amp;"!E148")-SUM(BF31,BF35))&lt;=BF$79,"OK","Commentary Required")))</f>
        <v>OK</v>
      </c>
      <c r="BG78" s="151" t="str" cm="1">
        <f t="array" aca="1" ref="BG78" ca="1">IF(BG$76="N/A","OK",IF(BG$76="Commentary Required","Commentary Required",IF(ABS(INDIRECT("B.G.TR.2."&amp;BG$75&amp;"!E148")-SUM(BG31,BG35))&lt;=BG$79,"OK","Commentary Required")))</f>
        <v>OK</v>
      </c>
      <c r="BH78" s="151" t="str" cm="1">
        <f t="array" aca="1" ref="BH78" ca="1">IF(BH$76="N/A","OK",IF(BH$76="Commentary Required","Commentary Required",IF(ABS(INDIRECT("B.G.TR.2."&amp;BH$75&amp;"!E148")-SUM(BH31,BH35))&lt;=BH$79,"OK","Commentary Required")))</f>
        <v>OK</v>
      </c>
      <c r="BI78" s="151" t="str" cm="1">
        <f t="array" aca="1" ref="BI78" ca="1">IF(BI$76="N/A","OK",IF(BI$76="Commentary Required","Commentary Required",IF(ABS(INDIRECT("B.G.TR.2."&amp;BI$75&amp;"!E148")-SUM(BI31,BI35))&lt;=BI$79,"OK","Commentary Required")))</f>
        <v>OK</v>
      </c>
      <c r="BJ78" s="151" t="str" cm="1">
        <f t="array" aca="1" ref="BJ78" ca="1">IF(BJ$76="N/A","OK",IF(BJ$76="Commentary Required","Commentary Required",IF(ABS(INDIRECT("B.G.TR.2."&amp;BJ$75&amp;"!E148")-SUM(BJ31,BJ35))&lt;=BJ$79,"OK","Commentary Required")))</f>
        <v>OK</v>
      </c>
      <c r="BK78" s="151" t="str" cm="1">
        <f t="array" aca="1" ref="BK78" ca="1">IF(BK$76="N/A","OK",IF(BK$76="Commentary Required","Commentary Required",IF(ABS(INDIRECT("B.G.TR.2."&amp;BK$75&amp;"!E148")-SUM(BK31,BK35))&lt;=BK$79,"OK","Commentary Required")))</f>
        <v>OK</v>
      </c>
      <c r="BL78" s="151" t="str" cm="1">
        <f t="array" aca="1" ref="BL78" ca="1">IF(BL$76="N/A","OK",IF(BL$76="Commentary Required","Commentary Required",IF(ABS(INDIRECT("B.G.TR.2."&amp;BL$75&amp;"!E148")-SUM(BL31,BL35))&lt;=BL$79,"OK","Commentary Required")))</f>
        <v>OK</v>
      </c>
      <c r="BM78" s="151" t="str" cm="1">
        <f t="array" aca="1" ref="BM78" ca="1">IF(BM$76="N/A","OK",IF(BM$76="Commentary Required","Commentary Required",IF(ABS(INDIRECT("B.G.TR.2."&amp;BM$75&amp;"!E148")-SUM(BM31,BM35))&lt;=BM$79,"OK","Commentary Required")))</f>
        <v>OK</v>
      </c>
      <c r="BN78" s="151" t="str" cm="1">
        <f t="array" aca="1" ref="BN78" ca="1">IF(BN$76="N/A","OK",IF(BN$76="Commentary Required","Commentary Required",IF(ABS(INDIRECT("B.G.TR.2."&amp;BN$75&amp;"!E148")-SUM(BN31,BN35))&lt;=BN$79,"OK","Commentary Required")))</f>
        <v>OK</v>
      </c>
      <c r="BO78" s="153"/>
      <c r="BP78" s="151" t="str" cm="1">
        <f t="array" aca="1" ref="BP78" ca="1">IF(BP$76="N/A","OK",IF(BP$76="Commentary Required","Commentary Required",IF(ABS(INDIRECT("B.G.TR.2."&amp;BP$75&amp;"!E148")-SUM(BP31,BP35))&lt;=BP$79,"OK","Commentary Required")))</f>
        <v>OK</v>
      </c>
      <c r="BQ78" s="151" t="str" cm="1">
        <f t="array" aca="1" ref="BQ78" ca="1">IF(BQ$76="N/A","OK",IF(BQ$76="Commentary Required","Commentary Required",IF(ABS(INDIRECT("B.G.TR.2."&amp;BQ$75&amp;"!E148")-SUM(BQ31,BQ35))&lt;=BQ$79,"OK","Commentary Required")))</f>
        <v>OK</v>
      </c>
      <c r="BR78" s="151" t="str" cm="1">
        <f t="array" aca="1" ref="BR78" ca="1">IF(BR$76="N/A","OK",IF(BR$76="Commentary Required","Commentary Required",IF(ABS(INDIRECT("B.G.TR.2."&amp;BR$75&amp;"!E148")-SUM(BR31:BT31,BR35:BT35))&lt;=BR$79,"OK","Commentary Required")))</f>
        <v>OK</v>
      </c>
      <c r="BS78" s="153"/>
      <c r="BT78" s="153"/>
      <c r="BU78" s="151" t="str" cm="1">
        <f t="array" aca="1" ref="BU78" ca="1">IF(BU$76="N/A","OK",IF(BU$76="Commentary Required","Commentary Required",IF(ABS(INDIRECT("B.G.TR.2."&amp;BU$75&amp;"!E148")-SUM(BU31,BU35))&lt;=BU$79,"OK","Commentary Required")))</f>
        <v>OK</v>
      </c>
      <c r="BV78" s="151" t="str" cm="1">
        <f t="array" aca="1" ref="BV78" ca="1">IF(BV$76="N/A","OK",IF(BV$76="Commentary Required","Commentary Required",IF(ABS(INDIRECT("B.G.TR.2."&amp;BV$75&amp;"!E148")-SUM(BV31,BV35))&lt;=BV$79,"OK","Commentary Required")))</f>
        <v>OK</v>
      </c>
      <c r="BW78" s="151" t="str" cm="1">
        <f t="array" aca="1" ref="BW78" ca="1">IF(BW$76="N/A","OK",IF(BW$76="Commentary Required","Commentary Required",IF(ABS(INDIRECT("B.G.TR.2."&amp;BW$75&amp;"!E148")-SUM(BW31,BW35))&lt;=BW$79,"OK","Commentary Required")))</f>
        <v>OK</v>
      </c>
      <c r="BX78" s="151" t="str" cm="1">
        <f t="array" aca="1" ref="BX78" ca="1">IF(BX$76="N/A","OK",IF(BX$76="Commentary Required","Commentary Required",IF(ABS(INDIRECT("B.G.TR.2."&amp;BX$75&amp;"!E148")-SUM(BX31,BX35))&lt;=BX$79,"OK","Commentary Required")))</f>
        <v>OK</v>
      </c>
      <c r="BY78" s="151" t="str" cm="1">
        <f t="array" aca="1" ref="BY78" ca="1">IF(BY$76="N/A","OK",IF(BY$76="Commentary Required","Commentary Required",IF(ABS(INDIRECT("B.G.TR.2."&amp;BY$75&amp;"!E148")-SUM(BY31,BY35))&lt;=BY$79,"OK","Commentary Required")))</f>
        <v>OK</v>
      </c>
      <c r="BZ78" s="151" t="str" cm="1">
        <f t="array" aca="1" ref="BZ78" ca="1">IF(BZ$76="N/A","OK",IF(BZ$76="Commentary Required","Commentary Required",IF(ABS(INDIRECT("B.G.TR.2."&amp;BZ$75&amp;"!E148")-SUM(BZ31,BZ35))&lt;=BZ$79,"OK","Commentary Required")))</f>
        <v>OK</v>
      </c>
      <c r="CA78" s="153"/>
      <c r="CB78" s="153"/>
      <c r="CC78" s="153"/>
      <c r="CD78" s="153"/>
      <c r="CE78" s="153"/>
      <c r="CF78" s="153"/>
      <c r="CG78" s="153"/>
      <c r="CH78" s="153"/>
      <c r="CI78" s="153"/>
      <c r="CJ78" s="153"/>
      <c r="CK78" s="153"/>
      <c r="CL78" s="153"/>
      <c r="CM78" s="153"/>
      <c r="CN78" s="153"/>
      <c r="CO78" s="153"/>
      <c r="CP78" s="153"/>
      <c r="CQ78" s="153"/>
      <c r="CR78" s="153"/>
      <c r="CS78" s="153"/>
      <c r="CT78" s="153"/>
      <c r="CU78" s="153"/>
      <c r="CV78" s="153"/>
      <c r="CW78" s="153"/>
      <c r="CX78" s="153"/>
      <c r="CY78" s="153"/>
      <c r="CZ78" s="153"/>
      <c r="DA78" s="153"/>
      <c r="DB78" s="153"/>
      <c r="DC78" s="153"/>
      <c r="DD78" s="151" t="str" cm="1">
        <f t="array" aca="1" ref="DD78" ca="1">IF(DD$76="N/A","OK",IF(DD$76="Commentary Required","Commentary Required",IF(ABS(INDIRECT("B.G.TR.2."&amp;DD$75&amp;"!E148")-SUM(DD31,DD35))&lt;=DD$79,"OK","Commentary Required")))</f>
        <v>OK</v>
      </c>
      <c r="DE78" s="151" t="str" cm="1">
        <f t="array" aca="1" ref="DE78" ca="1">IF(DE$76="N/A","OK",IF(DE$76="Commentary Required","Commentary Required",IF(ABS(INDIRECT("B.G.TR.2."&amp;DE$75&amp;"!E148")-SUM(DE31,DE35))&lt;=DE$79,"OK","Commentary Required")))</f>
        <v>OK</v>
      </c>
      <c r="DF78" s="151" t="str" cm="1">
        <f t="array" aca="1" ref="DF78" ca="1">IF(DF$76="N/A","OK",IF(DF$76="Commentary Required","Commentary Required",IF(ABS(INDIRECT("B.G.TR.2."&amp;DF$75&amp;"!E148")-SUM(DF31,DF35))&lt;=DF$79,"OK","Commentary Required")))</f>
        <v>OK</v>
      </c>
      <c r="DG78" s="151" t="str" cm="1">
        <f t="array" aca="1" ref="DG78" ca="1">IF(DG$76="N/A","OK",IF(DG$76="Commentary Required","Commentary Required",IF(ABS(INDIRECT("B.G.TR.2."&amp;DG$75&amp;"!E148")-SUM(DG31,DG35))&lt;=DG$79,"OK","Commentary Required")))</f>
        <v>OK</v>
      </c>
      <c r="DH78" s="151" t="str" cm="1">
        <f t="array" aca="1" ref="DH78" ca="1">IF(DH$76="N/A","OK",IF(DH$76="Commentary Required","Commentary Required",IF(ABS(INDIRECT("B.G.TR.2."&amp;DH$75&amp;"!E148")-SUM(DH31,DH35))&lt;=DH$79,"OK","Commentary Required")))</f>
        <v>OK</v>
      </c>
      <c r="DI78" s="151" t="str" cm="1">
        <f t="array" aca="1" ref="DI78" ca="1">IF(DI$76="N/A","OK",IF(DI$76="Commentary Required","Commentary Required",IF(ABS(INDIRECT("B.G.TR.2."&amp;DI$75&amp;"!E148")-SUM(DI31,DI35))&lt;=DI$79,"OK","Commentary Required")))</f>
        <v>OK</v>
      </c>
      <c r="DJ78" s="151" t="str" cm="1">
        <f t="array" aca="1" ref="DJ78" ca="1">IF(DJ$76="N/A","OK",IF(DJ$76="Commentary Required","Commentary Required",IF(ABS(INDIRECT("B.G.TR.2."&amp;DJ$75&amp;"!E148")-SUM(DJ31,DJ35))&lt;=DJ$79,"OK","Commentary Required")))</f>
        <v>OK</v>
      </c>
      <c r="DK78" s="151" t="str" cm="1">
        <f t="array" aca="1" ref="DK78" ca="1">IF(DK$76="N/A","OK",IF(DK$76="Commentary Required","Commentary Required",IF(ABS(INDIRECT("B.G.TR.2."&amp;DK$75&amp;"!E148")-SUM(DK31,DK35))&lt;=DK$79,"OK","Commentary Required")))</f>
        <v>OK</v>
      </c>
      <c r="DL78" s="151" t="str" cm="1">
        <f t="array" aca="1" ref="DL78" ca="1">IF(DL$76="N/A","OK",IF(DL$76="Commentary Required","Commentary Required",IF(ABS(INDIRECT("B.G.TR.2."&amp;DL$75&amp;"!E148")-SUM(DL31,DL35))&lt;=DL$79,"OK","Commentary Required")))</f>
        <v>OK</v>
      </c>
      <c r="DM78" s="151" t="str" cm="1">
        <f t="array" aca="1" ref="DM78" ca="1">IF(DM$76="N/A","OK",IF(DM$76="Commentary Required","Commentary Required",IF(ABS(INDIRECT("B.G.TR.2."&amp;DM$75&amp;"!E148")-SUM(DM31,DM35))&lt;=DM$79,"OK","Commentary Required")))</f>
        <v>OK</v>
      </c>
      <c r="DN78" s="151" t="str" cm="1">
        <f t="array" aca="1" ref="DN78" ca="1">IF(DN$76="N/A","OK",IF(DN$76="Commentary Required","Commentary Required",IF(ABS(INDIRECT("B.G.TR.2."&amp;DN$75&amp;"!E148")-SUM(DN31,DN35))&lt;=DN$79,"OK","Commentary Required")))</f>
        <v>OK</v>
      </c>
      <c r="DO78" s="153"/>
      <c r="DP78" s="151" t="str" cm="1">
        <f t="array" aca="1" ref="DP78" ca="1">IF(DP$76="N/A","OK",IF(DP$76="Commentary Required","Commentary Required",IF(ABS(INDIRECT("B.G.TR.2."&amp;DP$75&amp;"!E148")-SUM(DP31,DP35))&lt;=DP$79,"OK","Commentary Required")))</f>
        <v>OK</v>
      </c>
      <c r="DQ78" s="151" t="str" cm="1">
        <f t="array" aca="1" ref="DQ78" ca="1">IF(DQ$76="N/A","OK",IF(DQ$76="Commentary Required","Commentary Required",IF(ABS(INDIRECT("B.G.TR.2."&amp;DQ$75&amp;"!E148")-SUM(DQ31,DQ35))&lt;=DQ$79,"OK","Commentary Required")))</f>
        <v>OK</v>
      </c>
      <c r="DR78" s="151" t="str" cm="1">
        <f t="array" aca="1" ref="DR78" ca="1">IF(DR$76="N/A","OK",IF(DR$76="Commentary Required","Commentary Required",IF(ABS(INDIRECT("B.G.TR.2."&amp;DR$75&amp;"!E148")-SUM(DR31:DT31,DR35:DT35))&lt;=DR$79,"OK","Commentary Required")))</f>
        <v>OK</v>
      </c>
      <c r="DS78" s="153"/>
      <c r="DT78" s="153"/>
      <c r="DU78" s="151" t="str" cm="1">
        <f t="array" aca="1" ref="DU78" ca="1">IF(DU$76="N/A","OK",IF(DU$76="Commentary Required","Commentary Required",IF(ABS(INDIRECT("B.G.TR.2."&amp;DU$75&amp;"!E148")-SUM(DU31,DU35))&lt;=DU$79,"OK","Commentary Required")))</f>
        <v>OK</v>
      </c>
      <c r="DV78" s="151" t="str" cm="1">
        <f t="array" aca="1" ref="DV78" ca="1">IF(DV$76="N/A","OK",IF(DV$76="Commentary Required","Commentary Required",IF(ABS(INDIRECT("B.G.TR.2."&amp;DV$75&amp;"!E148")-SUM(DV31,DV35))&lt;=DV$79,"OK","Commentary Required")))</f>
        <v>OK</v>
      </c>
      <c r="DW78" s="151" t="str" cm="1">
        <f t="array" aca="1" ref="DW78" ca="1">IF(DW$76="N/A","OK",IF(DW$76="Commentary Required","Commentary Required",IF(ABS(INDIRECT("B.G.TR.2."&amp;DW$75&amp;"!E148")-SUM(DW31,DW35))&lt;=DW$79,"OK","Commentary Required")))</f>
        <v>OK</v>
      </c>
      <c r="DX78" s="151" t="str" cm="1">
        <f t="array" aca="1" ref="DX78" ca="1">IF(DX$76="N/A","OK",IF(DX$76="Commentary Required","Commentary Required",IF(ABS(INDIRECT("B.G.TR.2."&amp;DX$75&amp;"!E148")-SUM(DX31,DX35))&lt;=DX$79,"OK","Commentary Required")))</f>
        <v>OK</v>
      </c>
      <c r="DY78" s="151" t="str" cm="1">
        <f t="array" aca="1" ref="DY78" ca="1">IF(DY$76="N/A","OK",IF(DY$76="Commentary Required","Commentary Required",IF(ABS(INDIRECT("B.G.TR.2."&amp;DY$75&amp;"!E148")-SUM(DY31,DY35))&lt;=DY$79,"OK","Commentary Required")))</f>
        <v>OK</v>
      </c>
      <c r="DZ78" s="151" t="str" cm="1">
        <f t="array" aca="1" ref="DZ78" ca="1">IF(DZ$76="N/A","OK",IF(DZ$76="Commentary Required","Commentary Required",IF(ABS(INDIRECT("B.G.TR.2."&amp;DZ$75&amp;"!E148")-SUM(DZ31,DZ35))&lt;=DZ$79,"OK","Commentary Required")))</f>
        <v>OK</v>
      </c>
      <c r="EA78" s="153"/>
      <c r="EB78" s="151" t="str" cm="1">
        <f t="array" aca="1" ref="EB78" ca="1">IF(EB$76="N/A","OK",IF(EB$76="Commentary Required","Commentary Required",IF(ABS(INDIRECT("B.G.TR.2."&amp;EB$75&amp;"!E148")-SUM(EB31,EB35))&lt;=EB$79,"OK","Commentary Required")))</f>
        <v>OK</v>
      </c>
      <c r="EC78" s="151" t="str" cm="1">
        <f t="array" aca="1" ref="EC78" ca="1">IF(EC$76="N/A","OK",IF(EC$76="Commentary Required","Commentary Required",IF(ABS(INDIRECT("B.G.TR.2."&amp;EC$75&amp;"!E148")-SUM(EC31,EC35))&lt;=EC$79,"OK","Commentary Required")))</f>
        <v>OK</v>
      </c>
      <c r="ED78" s="151" t="str" cm="1">
        <f t="array" aca="1" ref="ED78" ca="1">IF(ED$76="N/A","OK",IF(ED$76="Commentary Required","Commentary Required",IF(ABS(INDIRECT("B.G.TR.2."&amp;ED$75&amp;"!E148")-SUM(ED31,ED35))&lt;=ED$79,"OK","Commentary Required")))</f>
        <v>OK</v>
      </c>
      <c r="EE78" s="151" t="str" cm="1">
        <f t="array" aca="1" ref="EE78" ca="1">IF(EE$76="N/A","OK",IF(EE$76="Commentary Required","Commentary Required",IF(ABS(INDIRECT("B.G.TR.2."&amp;EE$75&amp;"!E148")-SUM(EE31,EE35))&lt;=EE$79,"OK","Commentary Required")))</f>
        <v>OK</v>
      </c>
      <c r="EF78" s="151" t="str" cm="1">
        <f t="array" aca="1" ref="EF78" ca="1">IF(EF$76="N/A","OK",IF(EF$76="Commentary Required","Commentary Required",IF(ABS(INDIRECT("B.G.TR.2."&amp;EF$75&amp;"!E148")-SUM(EF31,EF35))&lt;=EF$79,"OK","Commentary Required")))</f>
        <v>OK</v>
      </c>
      <c r="EG78" s="151" t="str" cm="1">
        <f t="array" aca="1" ref="EG78" ca="1">IF(EG$76="N/A","OK",IF(EG$76="Commentary Required","Commentary Required",IF(ABS(INDIRECT("B.G.TR.2."&amp;EG$75&amp;"!E148")-SUM(EG31,EG35))&lt;=EG$79,"OK","Commentary Required")))</f>
        <v>OK</v>
      </c>
      <c r="EH78" s="151" t="str" cm="1">
        <f t="array" aca="1" ref="EH78" ca="1">IF(EH$76="N/A","OK",IF(EH$76="Commentary Required","Commentary Required",IF(ABS(INDIRECT("B.G.TR.2."&amp;EH$75&amp;"!E148")-SUM(EH31,EH35))&lt;=EH$79,"OK","Commentary Required")))</f>
        <v>OK</v>
      </c>
      <c r="EI78" s="151" t="str" cm="1">
        <f t="array" aca="1" ref="EI78" ca="1">IF(EI$76="N/A","OK",IF(EI$76="Commentary Required","Commentary Required",IF(ABS(INDIRECT("B.G.TR.2."&amp;EI$75&amp;"!E148")-SUM(EI31,EI35))&lt;=EI$79,"OK","Commentary Required")))</f>
        <v>OK</v>
      </c>
      <c r="EJ78" s="151" t="str" cm="1">
        <f t="array" aca="1" ref="EJ78" ca="1">IF(EJ$76="N/A","OK",IF(EJ$76="Commentary Required","Commentary Required",IF(ABS(INDIRECT("B.G.TR.2."&amp;EJ$75&amp;"!E148")-SUM(EJ31,EJ35))&lt;=EJ$79,"OK","Commentary Required")))</f>
        <v>OK</v>
      </c>
      <c r="EK78" s="151" t="str" cm="1">
        <f t="array" aca="1" ref="EK78" ca="1">IF(EK$76="N/A","OK",IF(EK$76="Commentary Required","Commentary Required",IF(ABS(INDIRECT("B.G.TR.2."&amp;EK$75&amp;"!E148")-SUM(EK31,EK35))&lt;=EK$79,"OK","Commentary Required")))</f>
        <v>OK</v>
      </c>
      <c r="EL78" s="151" t="str" cm="1">
        <f t="array" aca="1" ref="EL78" ca="1">IF(EL$76="N/A","OK",IF(EL$76="Commentary Required","Commentary Required",IF(ABS(INDIRECT("B.G.TR.2."&amp;EL$75&amp;"!E148")-SUM(EL31,EL35))&lt;=EL$79,"OK","Commentary Required")))</f>
        <v>OK</v>
      </c>
      <c r="EM78" s="153"/>
      <c r="EN78" s="151" t="str" cm="1">
        <f t="array" aca="1" ref="EN78" ca="1">IF(EN$76="N/A","OK",IF(EN$76="Commentary Required","Commentary Required",IF(ABS(INDIRECT("B.G.TR.2."&amp;EN$75&amp;"!E148")-SUM(EN31,EN35))&lt;=EN$79,"OK","Commentary Required")))</f>
        <v>OK</v>
      </c>
      <c r="EO78" s="151" t="str" cm="1">
        <f t="array" aca="1" ref="EO78" ca="1">IF(EO$76="N/A","OK",IF(EO$76="Commentary Required","Commentary Required",IF(ABS(INDIRECT("B.G.TR.2."&amp;EO$75&amp;"!E148")-SUM(EO31,EO35))&lt;=EO$79,"OK","Commentary Required")))</f>
        <v>OK</v>
      </c>
      <c r="EP78" s="151" t="str" cm="1">
        <f t="array" aca="1" ref="EP78" ca="1">IF(EP$76="N/A","OK",IF(EP$76="Commentary Required","Commentary Required",IF(ABS(INDIRECT("B.G.TR.2."&amp;EP$75&amp;"!E148")-SUM(EP31:ER31,EP35:ER35))&lt;=EP$79,"OK","Commentary Required")))</f>
        <v>OK</v>
      </c>
      <c r="EQ78" s="153"/>
      <c r="ER78" s="153"/>
      <c r="ES78" s="151" t="str" cm="1">
        <f t="array" aca="1" ref="ES78" ca="1">IF(ES$76="N/A","OK",IF(ES$76="Commentary Required","Commentary Required",IF(ABS(INDIRECT("B.G.TR.2."&amp;ES$75&amp;"!E148")-SUM(ES31,ES35))&lt;=ES$79,"OK","Commentary Required")))</f>
        <v>OK</v>
      </c>
      <c r="ET78" s="151" t="str" cm="1">
        <f t="array" aca="1" ref="ET78" ca="1">IF(ET$76="N/A","OK",IF(ET$76="Commentary Required","Commentary Required",IF(ABS(INDIRECT("B.G.TR.2."&amp;ET$75&amp;"!E148")-SUM(ET31,ET35))&lt;=ET$79,"OK","Commentary Required")))</f>
        <v>OK</v>
      </c>
      <c r="EU78" s="151" t="str" cm="1">
        <f t="array" aca="1" ref="EU78" ca="1">IF(EU$76="N/A","OK",IF(EU$76="Commentary Required","Commentary Required",IF(ABS(INDIRECT("B.G.TR.2."&amp;EU$75&amp;"!E148")-SUM(EU31,EU35))&lt;=EU$79,"OK","Commentary Required")))</f>
        <v>OK</v>
      </c>
      <c r="EV78" s="151" t="str" cm="1">
        <f t="array" aca="1" ref="EV78" ca="1">IF(EV$76="N/A","OK",IF(EV$76="Commentary Required","Commentary Required",IF(ABS(INDIRECT("B.G.TR.2."&amp;EV$75&amp;"!E148")-SUM(EV31,EV35))&lt;=EV$79,"OK","Commentary Required")))</f>
        <v>OK</v>
      </c>
      <c r="EW78" s="151" t="str" cm="1">
        <f t="array" aca="1" ref="EW78" ca="1">IF(EW$76="N/A","OK",IF(EW$76="Commentary Required","Commentary Required",IF(ABS(INDIRECT("B.G.TR.2."&amp;EW$75&amp;"!E148")-SUM(EW31,EW35))&lt;=EW$79,"OK","Commentary Required")))</f>
        <v>OK</v>
      </c>
      <c r="EX78" s="151" t="str" cm="1">
        <f t="array" aca="1" ref="EX78" ca="1">IF(EX$76="N/A","OK",IF(EX$76="Commentary Required","Commentary Required",IF(ABS(INDIRECT("B.G.TR.2."&amp;EX$75&amp;"!E148")-SUM(EX31,EX35))&lt;=EX$79,"OK","Commentary Required")))</f>
        <v>OK</v>
      </c>
      <c r="EY78" s="149"/>
      <c r="EZ78" s="149"/>
    </row>
    <row r="79" spans="2:157" ht="14.85" customHeight="1">
      <c r="B79" s="438" t="s">
        <v>606</v>
      </c>
      <c r="C79" s="155"/>
      <c r="D79" s="150"/>
      <c r="E79" s="149"/>
      <c r="F79" s="149"/>
      <c r="G79" s="149"/>
      <c r="H79" s="149"/>
      <c r="I79" s="149"/>
      <c r="J79" s="149"/>
      <c r="K79" s="149"/>
      <c r="L79" s="149"/>
      <c r="M79" s="149"/>
      <c r="N79" s="149"/>
      <c r="O79" s="149"/>
      <c r="P79" s="149"/>
      <c r="Q79" s="149"/>
      <c r="R79" s="149"/>
      <c r="S79" s="149"/>
      <c r="T79" s="149"/>
      <c r="U79" s="149"/>
      <c r="V79" s="149"/>
      <c r="W79" s="149"/>
      <c r="X79" s="149"/>
      <c r="Y79" s="149"/>
      <c r="Z79" s="149"/>
      <c r="AA79" s="149"/>
      <c r="AB79" s="149"/>
      <c r="AC79" s="149"/>
      <c r="AD79" s="149"/>
      <c r="AE79" s="149"/>
      <c r="AF79" s="56">
        <v>1</v>
      </c>
      <c r="AG79" s="56">
        <v>1</v>
      </c>
      <c r="AH79" s="56">
        <v>1</v>
      </c>
      <c r="AI79" s="56">
        <v>1</v>
      </c>
      <c r="AJ79" s="56">
        <v>1</v>
      </c>
      <c r="AK79" s="56">
        <v>1</v>
      </c>
      <c r="AL79" s="56">
        <v>1</v>
      </c>
      <c r="AM79" s="56">
        <v>1</v>
      </c>
      <c r="AN79" s="56">
        <v>1</v>
      </c>
      <c r="AO79" s="56">
        <v>1</v>
      </c>
      <c r="AP79" s="56">
        <v>1</v>
      </c>
      <c r="AQ79" s="150"/>
      <c r="AR79" s="56">
        <v>1</v>
      </c>
      <c r="AS79" s="56">
        <v>1</v>
      </c>
      <c r="AT79" s="56">
        <v>1</v>
      </c>
      <c r="AU79" s="150"/>
      <c r="AV79" s="150"/>
      <c r="AW79" s="56">
        <v>1</v>
      </c>
      <c r="AX79" s="56">
        <v>1</v>
      </c>
      <c r="AY79" s="56">
        <v>1</v>
      </c>
      <c r="AZ79" s="56">
        <v>1</v>
      </c>
      <c r="BA79" s="56">
        <v>1</v>
      </c>
      <c r="BB79" s="56">
        <v>1</v>
      </c>
      <c r="BC79" s="150"/>
      <c r="BD79" s="56">
        <v>1</v>
      </c>
      <c r="BE79" s="56">
        <v>1</v>
      </c>
      <c r="BF79" s="56">
        <v>1</v>
      </c>
      <c r="BG79" s="56">
        <v>1</v>
      </c>
      <c r="BH79" s="56">
        <v>1</v>
      </c>
      <c r="BI79" s="56">
        <v>1</v>
      </c>
      <c r="BJ79" s="56">
        <v>1</v>
      </c>
      <c r="BK79" s="56">
        <v>1</v>
      </c>
      <c r="BL79" s="56">
        <v>1</v>
      </c>
      <c r="BM79" s="56">
        <v>1</v>
      </c>
      <c r="BN79" s="56">
        <v>1</v>
      </c>
      <c r="BO79" s="150"/>
      <c r="BP79" s="56">
        <v>1</v>
      </c>
      <c r="BQ79" s="56">
        <v>1</v>
      </c>
      <c r="BR79" s="56">
        <v>1</v>
      </c>
      <c r="BS79" s="150"/>
      <c r="BT79" s="150"/>
      <c r="BU79" s="56">
        <v>1</v>
      </c>
      <c r="BV79" s="56">
        <v>1</v>
      </c>
      <c r="BW79" s="56">
        <v>1</v>
      </c>
      <c r="BX79" s="56">
        <v>1</v>
      </c>
      <c r="BY79" s="56">
        <v>1</v>
      </c>
      <c r="BZ79" s="56">
        <v>1</v>
      </c>
      <c r="CA79" s="150"/>
      <c r="CB79" s="150"/>
      <c r="CC79" s="150"/>
      <c r="CD79" s="150"/>
      <c r="CE79" s="150"/>
      <c r="CF79" s="150"/>
      <c r="CG79" s="150"/>
      <c r="CH79" s="150"/>
      <c r="CI79" s="150"/>
      <c r="CJ79" s="150"/>
      <c r="CK79" s="150"/>
      <c r="CL79" s="150"/>
      <c r="CM79" s="150"/>
      <c r="CN79" s="150"/>
      <c r="CO79" s="150"/>
      <c r="CP79" s="150"/>
      <c r="CQ79" s="150"/>
      <c r="CR79" s="150"/>
      <c r="CS79" s="150"/>
      <c r="CT79" s="150"/>
      <c r="CU79" s="150"/>
      <c r="CV79" s="150"/>
      <c r="CW79" s="150"/>
      <c r="CX79" s="150"/>
      <c r="CY79" s="150"/>
      <c r="CZ79" s="150"/>
      <c r="DA79" s="150"/>
      <c r="DB79" s="150"/>
      <c r="DC79" s="150"/>
      <c r="DD79" s="56">
        <v>1</v>
      </c>
      <c r="DE79" s="56">
        <v>1</v>
      </c>
      <c r="DF79" s="56">
        <v>1</v>
      </c>
      <c r="DG79" s="56">
        <v>1</v>
      </c>
      <c r="DH79" s="56">
        <v>1</v>
      </c>
      <c r="DI79" s="56">
        <v>1</v>
      </c>
      <c r="DJ79" s="56">
        <v>1</v>
      </c>
      <c r="DK79" s="56">
        <v>1</v>
      </c>
      <c r="DL79" s="56">
        <v>1</v>
      </c>
      <c r="DM79" s="56">
        <v>1</v>
      </c>
      <c r="DN79" s="56">
        <v>1</v>
      </c>
      <c r="DO79" s="150"/>
      <c r="DP79" s="56">
        <v>1</v>
      </c>
      <c r="DQ79" s="56">
        <v>1</v>
      </c>
      <c r="DR79" s="56">
        <v>1</v>
      </c>
      <c r="DS79" s="150"/>
      <c r="DT79" s="150"/>
      <c r="DU79" s="56">
        <v>1</v>
      </c>
      <c r="DV79" s="56">
        <v>1</v>
      </c>
      <c r="DW79" s="56">
        <v>1</v>
      </c>
      <c r="DX79" s="56">
        <v>1</v>
      </c>
      <c r="DY79" s="56">
        <v>1</v>
      </c>
      <c r="DZ79" s="56">
        <v>1</v>
      </c>
      <c r="EA79" s="150"/>
      <c r="EB79" s="56">
        <v>1</v>
      </c>
      <c r="EC79" s="56">
        <v>1</v>
      </c>
      <c r="ED79" s="56">
        <v>1</v>
      </c>
      <c r="EE79" s="56">
        <v>1</v>
      </c>
      <c r="EF79" s="56">
        <v>1</v>
      </c>
      <c r="EG79" s="56">
        <v>1</v>
      </c>
      <c r="EH79" s="56">
        <v>1</v>
      </c>
      <c r="EI79" s="56">
        <v>1</v>
      </c>
      <c r="EJ79" s="56">
        <v>1</v>
      </c>
      <c r="EK79" s="56">
        <v>1</v>
      </c>
      <c r="EL79" s="56">
        <v>1</v>
      </c>
      <c r="EM79" s="150"/>
      <c r="EN79" s="56">
        <v>1</v>
      </c>
      <c r="EO79" s="56">
        <v>1</v>
      </c>
      <c r="EP79" s="56">
        <v>1</v>
      </c>
      <c r="EQ79" s="150"/>
      <c r="ER79" s="150"/>
      <c r="ES79" s="56">
        <v>1</v>
      </c>
      <c r="ET79" s="56">
        <v>1</v>
      </c>
      <c r="EU79" s="56">
        <v>1</v>
      </c>
      <c r="EV79" s="56">
        <v>1</v>
      </c>
      <c r="EW79" s="56">
        <v>1</v>
      </c>
      <c r="EX79" s="56">
        <v>1</v>
      </c>
      <c r="EY79" s="149"/>
      <c r="EZ79" s="149"/>
    </row>
    <row r="80" spans="2:157" ht="14.85" customHeight="1">
      <c r="B80" s="438" t="s">
        <v>95</v>
      </c>
      <c r="C80" s="157"/>
      <c r="D80" s="163"/>
      <c r="E80" s="164"/>
      <c r="F80" s="164"/>
      <c r="G80" s="164"/>
      <c r="H80" s="164"/>
      <c r="I80" s="164"/>
      <c r="J80" s="164"/>
      <c r="K80" s="164"/>
      <c r="L80" s="164"/>
      <c r="M80" s="164"/>
      <c r="N80" s="164"/>
      <c r="O80" s="164"/>
      <c r="P80" s="164"/>
      <c r="Q80" s="164"/>
      <c r="R80" s="164"/>
      <c r="S80" s="164"/>
      <c r="T80" s="164"/>
      <c r="U80" s="164"/>
      <c r="V80" s="164"/>
      <c r="W80" s="164"/>
      <c r="X80" s="164"/>
      <c r="Y80" s="164"/>
      <c r="Z80" s="164"/>
      <c r="AA80" s="164"/>
      <c r="AB80" s="164"/>
      <c r="AC80" s="164"/>
      <c r="AD80" s="164"/>
      <c r="AE80" s="164"/>
      <c r="AF80" s="452"/>
      <c r="AG80" s="452"/>
      <c r="AH80" s="452"/>
      <c r="AI80" s="452"/>
      <c r="AJ80" s="452"/>
      <c r="AK80" s="452"/>
      <c r="AL80" s="452"/>
      <c r="AM80" s="452"/>
      <c r="AN80" s="452"/>
      <c r="AO80" s="452"/>
      <c r="AP80" s="452"/>
      <c r="AQ80" s="159"/>
      <c r="AR80" s="452"/>
      <c r="AS80" s="452"/>
      <c r="AT80" s="452"/>
      <c r="AU80" s="159"/>
      <c r="AV80" s="159"/>
      <c r="AW80" s="452"/>
      <c r="AX80" s="452"/>
      <c r="AY80" s="452"/>
      <c r="AZ80" s="452"/>
      <c r="BA80" s="452"/>
      <c r="BB80" s="452"/>
      <c r="BC80" s="159"/>
      <c r="BD80" s="452"/>
      <c r="BE80" s="452"/>
      <c r="BF80" s="452"/>
      <c r="BG80" s="452"/>
      <c r="BH80" s="452"/>
      <c r="BI80" s="452"/>
      <c r="BJ80" s="452"/>
      <c r="BK80" s="452"/>
      <c r="BL80" s="452"/>
      <c r="BM80" s="452"/>
      <c r="BN80" s="452"/>
      <c r="BO80" s="159"/>
      <c r="BP80" s="452"/>
      <c r="BQ80" s="452"/>
      <c r="BR80" s="452"/>
      <c r="BS80" s="159"/>
      <c r="BT80" s="159"/>
      <c r="BU80" s="452"/>
      <c r="BV80" s="452"/>
      <c r="BW80" s="452"/>
      <c r="BX80" s="452"/>
      <c r="BY80" s="452"/>
      <c r="BZ80" s="452"/>
      <c r="CA80" s="159"/>
      <c r="CB80" s="159"/>
      <c r="CC80" s="159"/>
      <c r="CD80" s="159"/>
      <c r="CE80" s="159"/>
      <c r="CF80" s="159"/>
      <c r="CG80" s="159"/>
      <c r="CH80" s="159"/>
      <c r="CI80" s="159"/>
      <c r="CJ80" s="159"/>
      <c r="CK80" s="159"/>
      <c r="CL80" s="159"/>
      <c r="CM80" s="159"/>
      <c r="CN80" s="159"/>
      <c r="CO80" s="159"/>
      <c r="CP80" s="159"/>
      <c r="CQ80" s="159"/>
      <c r="CR80" s="159"/>
      <c r="CS80" s="159"/>
      <c r="CT80" s="159"/>
      <c r="CU80" s="159"/>
      <c r="CV80" s="159"/>
      <c r="CW80" s="159"/>
      <c r="CX80" s="159"/>
      <c r="CY80" s="159"/>
      <c r="CZ80" s="159"/>
      <c r="DA80" s="159"/>
      <c r="DB80" s="159"/>
      <c r="DC80" s="159"/>
      <c r="DD80" s="452"/>
      <c r="DE80" s="452"/>
      <c r="DF80" s="452"/>
      <c r="DG80" s="452"/>
      <c r="DH80" s="452"/>
      <c r="DI80" s="452"/>
      <c r="DJ80" s="452"/>
      <c r="DK80" s="452"/>
      <c r="DL80" s="452"/>
      <c r="DM80" s="452"/>
      <c r="DN80" s="452"/>
      <c r="DO80" s="159"/>
      <c r="DP80" s="452"/>
      <c r="DQ80" s="452"/>
      <c r="DR80" s="452"/>
      <c r="DS80" s="159"/>
      <c r="DT80" s="159"/>
      <c r="DU80" s="452"/>
      <c r="DV80" s="452"/>
      <c r="DW80" s="452"/>
      <c r="DX80" s="452"/>
      <c r="DY80" s="452"/>
      <c r="DZ80" s="452"/>
      <c r="EA80" s="159"/>
      <c r="EB80" s="452"/>
      <c r="EC80" s="452"/>
      <c r="ED80" s="452"/>
      <c r="EE80" s="452"/>
      <c r="EF80" s="452"/>
      <c r="EG80" s="452"/>
      <c r="EH80" s="452"/>
      <c r="EI80" s="452"/>
      <c r="EJ80" s="452"/>
      <c r="EK80" s="452"/>
      <c r="EL80" s="452"/>
      <c r="EM80" s="159"/>
      <c r="EN80" s="452"/>
      <c r="EO80" s="452"/>
      <c r="EP80" s="452"/>
      <c r="EQ80" s="159"/>
      <c r="ER80" s="159"/>
      <c r="ES80" s="452"/>
      <c r="ET80" s="452"/>
      <c r="EU80" s="452"/>
      <c r="EV80" s="452"/>
      <c r="EW80" s="452"/>
      <c r="EX80" s="452"/>
      <c r="EY80" s="158"/>
      <c r="EZ80" s="158"/>
      <c r="FA80" s="99"/>
    </row>
    <row r="81" spans="2:4" ht="14.85" customHeight="1">
      <c r="B81" s="62"/>
      <c r="C81" s="62"/>
      <c r="D81" s="62"/>
    </row>
    <row r="82" spans="2:4" ht="14.85" customHeight="1">
      <c r="B82" s="62" t="s">
        <v>1136</v>
      </c>
      <c r="C82" s="62"/>
      <c r="D82" s="62"/>
    </row>
    <row r="83" spans="2:4" ht="14.85" customHeight="1">
      <c r="B83" s="438" t="s">
        <v>1012</v>
      </c>
      <c r="C83" s="439"/>
      <c r="D83" s="56" t="str">
        <f>IF(COUNTIFS(D18:EZ18,"&gt;0")&gt;0,"Commentary Required","OK")</f>
        <v>OK</v>
      </c>
    </row>
    <row r="84" spans="2:4" ht="14.85" customHeight="1">
      <c r="B84" s="438" t="s">
        <v>1143</v>
      </c>
      <c r="C84" s="439"/>
      <c r="D84" s="56" t="str">
        <f>IF(COUNTIFS(D20:EZ20,"&gt;0")&gt;0,"Commentary Required","OK")</f>
        <v>OK</v>
      </c>
    </row>
    <row r="85" spans="2:4" ht="14.85" customHeight="1">
      <c r="B85" s="438" t="s">
        <v>1202</v>
      </c>
      <c r="C85" s="439"/>
      <c r="D85" s="56" t="str">
        <f>IF(COUNTIFS(D32:EZ32,"&gt;0")&gt;0,"Commentary Required","OK")</f>
        <v>OK</v>
      </c>
    </row>
    <row r="86" spans="2:4" ht="14.85" customHeight="1">
      <c r="B86" s="438" t="s">
        <v>1147</v>
      </c>
      <c r="C86" s="439"/>
      <c r="D86" s="56" t="str">
        <f>IF(COUNTIFS(D33:EZ33,"&gt;0")&gt;0,"Commentary Required","OK")</f>
        <v>OK</v>
      </c>
    </row>
    <row r="87" spans="2:4" ht="14.85" customHeight="1">
      <c r="B87" s="438" t="s">
        <v>1149</v>
      </c>
      <c r="C87" s="439"/>
      <c r="D87" s="56" t="str">
        <f>IF(COUNTIFS(D35:EZ35,"&gt;0")&gt;0,"Commentary Required","OK")</f>
        <v>OK</v>
      </c>
    </row>
    <row r="88" spans="2:4" ht="15" customHeight="1">
      <c r="B88" s="26" t="s">
        <v>1028</v>
      </c>
      <c r="C88" s="439"/>
      <c r="D88" s="56" t="str">
        <f>IF(COUNTIFS(D40:EZ40,"&gt;0")&gt;0,"Commentary Required","OK")</f>
        <v>OK</v>
      </c>
    </row>
    <row r="89" spans="2:4" ht="15" customHeight="1">
      <c r="B89" s="438" t="s">
        <v>95</v>
      </c>
      <c r="C89" s="439"/>
      <c r="D89" s="452"/>
    </row>
    <row r="90" spans="2:4" ht="15" customHeight="1"/>
    <row r="91" spans="2:4" ht="15" customHeight="1">
      <c r="B91" s="455" t="s">
        <v>1203</v>
      </c>
      <c r="C91" s="156" t="str">
        <f>IF(AND(OR('B.G.R.1 GI Results (Total)'!$C$6 = "Direct Insurer",'B.G.R.1 GI Results (Total)'!$C$6 = "Captive Insurer",'B.G.R.1 GI Results (Total)'!$C$6 = "Lloyd's",'B.G.R.1 GI Results (Total)'!$C$6 = "Marine Insurer"),OR(COUNTIFS($AQ$16:$AQ$72,0)&lt;&gt;35,COUNTIFS($BC$16:$BC$72,0)&lt;&gt;35,COUNTIFS($DO$16:$DO$72,0)&lt;&gt;35,COUNTIFS($EA$16:$EA$72,0)&lt;&gt;35)),"Error","OK")</f>
        <v>OK</v>
      </c>
    </row>
    <row r="92" spans="2:4" ht="13.35" customHeight="1">
      <c r="C92" s="46"/>
    </row>
    <row r="93" spans="2:4" ht="13.35" customHeight="1">
      <c r="C93" s="46"/>
    </row>
    <row r="94" spans="2:4" ht="13.35" customHeight="1">
      <c r="C94" s="46"/>
    </row>
    <row r="95" spans="2:4" ht="13.35" customHeight="1">
      <c r="C95" s="46"/>
    </row>
    <row r="96" spans="2:4" ht="13.35" customHeight="1">
      <c r="C96" s="46"/>
    </row>
    <row r="97" spans="3:3" ht="13.35" customHeight="1">
      <c r="C97" s="46"/>
    </row>
    <row r="98" spans="3:3" ht="13.35" customHeight="1">
      <c r="C98" s="46"/>
    </row>
    <row r="99" spans="3:3" ht="13.35" customHeight="1">
      <c r="C99" s="46"/>
    </row>
    <row r="100" spans="3:3" ht="13.35" customHeight="1">
      <c r="C100" s="46"/>
    </row>
    <row r="101" spans="3:3" ht="13.35" customHeight="1">
      <c r="C101" s="46"/>
    </row>
    <row r="104" spans="3:3" ht="13.35" customHeight="1">
      <c r="C104" s="46"/>
    </row>
    <row r="105" spans="3:3" ht="13.35" customHeight="1">
      <c r="C105" s="46"/>
    </row>
    <row r="106" spans="3:3" ht="13.35" customHeight="1">
      <c r="C106" s="46"/>
    </row>
    <row r="107" spans="3:3" ht="13.35" customHeight="1">
      <c r="C107" s="46"/>
    </row>
    <row r="108" spans="3:3" ht="13.35" customHeight="1">
      <c r="C108" s="46"/>
    </row>
    <row r="109" spans="3:3" ht="13.35" customHeight="1">
      <c r="C109" s="46"/>
    </row>
    <row r="110" spans="3:3" ht="13.35" customHeight="1">
      <c r="C110" s="46"/>
    </row>
    <row r="111" spans="3:3" ht="13.35" customHeight="1">
      <c r="C111" s="46"/>
    </row>
    <row r="112" spans="3:3" ht="13.35" customHeight="1">
      <c r="C112" s="46"/>
    </row>
    <row r="113" spans="3:3" ht="13.35" customHeight="1">
      <c r="C113" s="46"/>
    </row>
    <row r="114" spans="3:3" ht="13.35" customHeight="1">
      <c r="C114" s="46"/>
    </row>
    <row r="115" spans="3:3" ht="13.35" customHeight="1">
      <c r="C115" s="46"/>
    </row>
    <row r="116" spans="3:3" ht="13.35" customHeight="1">
      <c r="C116" s="46"/>
    </row>
    <row r="117" spans="3:3" ht="13.35" customHeight="1">
      <c r="C117" s="46"/>
    </row>
    <row r="118" spans="3:3" ht="13.35" customHeight="1">
      <c r="C118" s="46"/>
    </row>
    <row r="119" spans="3:3" ht="13.35" customHeight="1">
      <c r="C119" s="46"/>
    </row>
    <row r="120" spans="3:3" ht="13.35" customHeight="1">
      <c r="C120" s="46"/>
    </row>
    <row r="121" spans="3:3" ht="13.35" customHeight="1">
      <c r="C121" s="46"/>
    </row>
    <row r="122" spans="3:3" ht="13.35" customHeight="1">
      <c r="C122" s="46"/>
    </row>
    <row r="123" spans="3:3" ht="13.35" customHeight="1">
      <c r="C123" s="46"/>
    </row>
    <row r="124" spans="3:3" ht="13.35" customHeight="1">
      <c r="C124" s="46"/>
    </row>
    <row r="125" spans="3:3" ht="13.35" customHeight="1">
      <c r="C125" s="46"/>
    </row>
    <row r="126" spans="3:3" ht="13.35" customHeight="1">
      <c r="C126" s="46"/>
    </row>
    <row r="127" spans="3:3" ht="13.35" customHeight="1">
      <c r="C127" s="46"/>
    </row>
    <row r="128" spans="3:3" ht="13.35" customHeight="1">
      <c r="C128" s="46"/>
    </row>
    <row r="129" spans="3:3" ht="13.35" customHeight="1">
      <c r="C129" s="46"/>
    </row>
    <row r="130" spans="3:3" ht="13.35" customHeight="1">
      <c r="C130" s="46"/>
    </row>
    <row r="131" spans="3:3" ht="13.35" customHeight="1">
      <c r="C131" s="46"/>
    </row>
    <row r="132" spans="3:3" ht="13.35" customHeight="1">
      <c r="C132" s="46"/>
    </row>
    <row r="133" spans="3:3" ht="13.35" customHeight="1">
      <c r="C133" s="46"/>
    </row>
    <row r="134" spans="3:3" ht="13.35" customHeight="1">
      <c r="C134" s="46"/>
    </row>
    <row r="135" spans="3:3" ht="13.35" customHeight="1">
      <c r="C135" s="46"/>
    </row>
    <row r="136" spans="3:3" ht="13.35" customHeight="1">
      <c r="C136" s="46"/>
    </row>
    <row r="137" spans="3:3" ht="13.35" customHeight="1">
      <c r="C137" s="46"/>
    </row>
    <row r="138" spans="3:3" ht="13.35" customHeight="1">
      <c r="C138" s="46"/>
    </row>
    <row r="139" spans="3:3" ht="13.35" customHeight="1">
      <c r="C139" s="46"/>
    </row>
    <row r="140" spans="3:3" ht="13.35" customHeight="1">
      <c r="C140" s="46"/>
    </row>
    <row r="141" spans="3:3" ht="13.35" customHeight="1">
      <c r="C141" s="46"/>
    </row>
    <row r="142" spans="3:3" ht="13.35" customHeight="1">
      <c r="C142" s="46"/>
    </row>
    <row r="143" spans="3:3">
      <c r="C143" s="46"/>
    </row>
  </sheetData>
  <mergeCells count="327">
    <mergeCell ref="EV57:EW57"/>
    <mergeCell ref="EX57:EX58"/>
    <mergeCell ref="EY57:EY58"/>
    <mergeCell ref="EN57:EN58"/>
    <mergeCell ref="EO57:EO58"/>
    <mergeCell ref="EP57:ER57"/>
    <mergeCell ref="ES57:ES58"/>
    <mergeCell ref="ET57:ET58"/>
    <mergeCell ref="EU57:EU58"/>
    <mergeCell ref="EG57:EG58"/>
    <mergeCell ref="EH57:EH58"/>
    <mergeCell ref="EI57:EI58"/>
    <mergeCell ref="EJ57:EK57"/>
    <mergeCell ref="EL57:EL58"/>
    <mergeCell ref="EM57:EM58"/>
    <mergeCell ref="DX57:DY57"/>
    <mergeCell ref="DZ57:DZ58"/>
    <mergeCell ref="EA57:EA58"/>
    <mergeCell ref="EB57:EB58"/>
    <mergeCell ref="EC57:EC58"/>
    <mergeCell ref="ED57:EF57"/>
    <mergeCell ref="DP57:DP58"/>
    <mergeCell ref="DQ57:DQ58"/>
    <mergeCell ref="DR57:DT57"/>
    <mergeCell ref="DU57:DU58"/>
    <mergeCell ref="DV57:DV58"/>
    <mergeCell ref="DW57:DW58"/>
    <mergeCell ref="DI57:DI58"/>
    <mergeCell ref="DJ57:DJ58"/>
    <mergeCell ref="DK57:DK58"/>
    <mergeCell ref="DL57:DM57"/>
    <mergeCell ref="DN57:DN58"/>
    <mergeCell ref="DO57:DO58"/>
    <mergeCell ref="CX57:CY57"/>
    <mergeCell ref="CZ57:DB57"/>
    <mergeCell ref="DC57:DC58"/>
    <mergeCell ref="DD57:DD58"/>
    <mergeCell ref="DE57:DE58"/>
    <mergeCell ref="DF57:DH57"/>
    <mergeCell ref="CM57:CM58"/>
    <mergeCell ref="CN57:CP57"/>
    <mergeCell ref="CQ57:CQ58"/>
    <mergeCell ref="CR57:CR58"/>
    <mergeCell ref="CS57:CT57"/>
    <mergeCell ref="CU57:CW57"/>
    <mergeCell ref="BZ57:BZ58"/>
    <mergeCell ref="CA57:CA58"/>
    <mergeCell ref="CB57:CE57"/>
    <mergeCell ref="CF57:CG57"/>
    <mergeCell ref="CH57:CH58"/>
    <mergeCell ref="CI57:CL57"/>
    <mergeCell ref="BQ57:BQ58"/>
    <mergeCell ref="BR57:BT57"/>
    <mergeCell ref="BU57:BU58"/>
    <mergeCell ref="BV57:BV58"/>
    <mergeCell ref="BW57:BW58"/>
    <mergeCell ref="BX57:BY57"/>
    <mergeCell ref="BJ57:BJ58"/>
    <mergeCell ref="BK57:BK58"/>
    <mergeCell ref="BL57:BM57"/>
    <mergeCell ref="BN57:BN58"/>
    <mergeCell ref="BO57:BO58"/>
    <mergeCell ref="BP57:BP58"/>
    <mergeCell ref="BB57:BB58"/>
    <mergeCell ref="BC57:BC58"/>
    <mergeCell ref="BD57:BD58"/>
    <mergeCell ref="BE57:BE58"/>
    <mergeCell ref="BF57:BH57"/>
    <mergeCell ref="BI57:BI58"/>
    <mergeCell ref="AX57:AX58"/>
    <mergeCell ref="AY57:AY58"/>
    <mergeCell ref="AZ57:BA57"/>
    <mergeCell ref="AL57:AL58"/>
    <mergeCell ref="AM57:AM58"/>
    <mergeCell ref="AN57:AO57"/>
    <mergeCell ref="AP57:AP58"/>
    <mergeCell ref="AQ57:AQ58"/>
    <mergeCell ref="AR57:AR58"/>
    <mergeCell ref="DP56:EA56"/>
    <mergeCell ref="EB56:EM56"/>
    <mergeCell ref="EN56:EY56"/>
    <mergeCell ref="EZ56:EZ58"/>
    <mergeCell ref="D57:G57"/>
    <mergeCell ref="H57:I57"/>
    <mergeCell ref="J57:J58"/>
    <mergeCell ref="K57:N57"/>
    <mergeCell ref="O57:O58"/>
    <mergeCell ref="AB57:AD57"/>
    <mergeCell ref="AE57:AE58"/>
    <mergeCell ref="AF57:AF58"/>
    <mergeCell ref="AG57:AG58"/>
    <mergeCell ref="AH57:AJ57"/>
    <mergeCell ref="AK57:AK58"/>
    <mergeCell ref="P57:R57"/>
    <mergeCell ref="S57:S58"/>
    <mergeCell ref="T57:T58"/>
    <mergeCell ref="U57:V57"/>
    <mergeCell ref="W57:Y57"/>
    <mergeCell ref="Z57:AA57"/>
    <mergeCell ref="AS57:AS58"/>
    <mergeCell ref="AT57:AV57"/>
    <mergeCell ref="AW57:AW58"/>
    <mergeCell ref="EY28:EY29"/>
    <mergeCell ref="B55:C55"/>
    <mergeCell ref="B56:C59"/>
    <mergeCell ref="D56:AE56"/>
    <mergeCell ref="AF56:AQ56"/>
    <mergeCell ref="AR56:BC56"/>
    <mergeCell ref="BD56:BO56"/>
    <mergeCell ref="BP56:CA56"/>
    <mergeCell ref="CB56:DC56"/>
    <mergeCell ref="EN28:EN29"/>
    <mergeCell ref="EO28:EO29"/>
    <mergeCell ref="EP28:ER28"/>
    <mergeCell ref="ES28:ES29"/>
    <mergeCell ref="ET28:ET29"/>
    <mergeCell ref="EU28:EU29"/>
    <mergeCell ref="ED28:EF28"/>
    <mergeCell ref="EG28:EG29"/>
    <mergeCell ref="EH28:EH29"/>
    <mergeCell ref="EI28:EI29"/>
    <mergeCell ref="EJ28:EK28"/>
    <mergeCell ref="EM28:EM29"/>
    <mergeCell ref="DV28:DV29"/>
    <mergeCell ref="DW28:DW29"/>
    <mergeCell ref="DD56:DO56"/>
    <mergeCell ref="EB28:EB29"/>
    <mergeCell ref="EC28:EC29"/>
    <mergeCell ref="DL28:DM28"/>
    <mergeCell ref="DO28:DO29"/>
    <mergeCell ref="DP28:DP29"/>
    <mergeCell ref="DQ28:DQ29"/>
    <mergeCell ref="DR28:DT28"/>
    <mergeCell ref="DU28:DU29"/>
    <mergeCell ref="EV28:EW28"/>
    <mergeCell ref="BW28:BW29"/>
    <mergeCell ref="BX28:BY28"/>
    <mergeCell ref="CA28:CA29"/>
    <mergeCell ref="CB28:CE28"/>
    <mergeCell ref="CF28:CG28"/>
    <mergeCell ref="CH28:CH29"/>
    <mergeCell ref="BO28:BO29"/>
    <mergeCell ref="BP28:BP29"/>
    <mergeCell ref="BQ28:BQ29"/>
    <mergeCell ref="BR28:BT28"/>
    <mergeCell ref="BU28:BU29"/>
    <mergeCell ref="BV28:BV29"/>
    <mergeCell ref="BE28:BE29"/>
    <mergeCell ref="BF28:BH28"/>
    <mergeCell ref="BI28:BI29"/>
    <mergeCell ref="BJ28:BJ29"/>
    <mergeCell ref="BK28:BK29"/>
    <mergeCell ref="BL28:BM28"/>
    <mergeCell ref="AW28:AW29"/>
    <mergeCell ref="AX28:AX29"/>
    <mergeCell ref="AY28:AY29"/>
    <mergeCell ref="AZ28:BA28"/>
    <mergeCell ref="BC28:BC29"/>
    <mergeCell ref="BD28:BD29"/>
    <mergeCell ref="AM28:AM29"/>
    <mergeCell ref="AN28:AO28"/>
    <mergeCell ref="AQ28:AQ29"/>
    <mergeCell ref="AR28:AR29"/>
    <mergeCell ref="AS28:AS29"/>
    <mergeCell ref="AT28:AV28"/>
    <mergeCell ref="AE28:AE29"/>
    <mergeCell ref="AF28:AF29"/>
    <mergeCell ref="AG28:AG29"/>
    <mergeCell ref="AH28:AJ28"/>
    <mergeCell ref="AK28:AK29"/>
    <mergeCell ref="AL28:AL29"/>
    <mergeCell ref="S28:S29"/>
    <mergeCell ref="T28:T29"/>
    <mergeCell ref="U28:V28"/>
    <mergeCell ref="W28:Y28"/>
    <mergeCell ref="Z28:AA28"/>
    <mergeCell ref="AB28:AD28"/>
    <mergeCell ref="D28:G28"/>
    <mergeCell ref="H28:I28"/>
    <mergeCell ref="J28:J29"/>
    <mergeCell ref="K28:N28"/>
    <mergeCell ref="O28:O29"/>
    <mergeCell ref="P28:R28"/>
    <mergeCell ref="CB27:DC27"/>
    <mergeCell ref="DD27:DO27"/>
    <mergeCell ref="DP27:EA27"/>
    <mergeCell ref="EB27:EM27"/>
    <mergeCell ref="EN27:EY27"/>
    <mergeCell ref="EZ27:EZ29"/>
    <mergeCell ref="CI28:CL28"/>
    <mergeCell ref="CM28:CM29"/>
    <mergeCell ref="CN28:CP28"/>
    <mergeCell ref="CQ28:CQ29"/>
    <mergeCell ref="DD28:DD29"/>
    <mergeCell ref="DE28:DE29"/>
    <mergeCell ref="DF28:DH28"/>
    <mergeCell ref="DI28:DI29"/>
    <mergeCell ref="DJ28:DJ29"/>
    <mergeCell ref="DK28:DK29"/>
    <mergeCell ref="CR28:CR29"/>
    <mergeCell ref="CS28:CT28"/>
    <mergeCell ref="CU28:CW28"/>
    <mergeCell ref="CX28:CY28"/>
    <mergeCell ref="CZ28:DB28"/>
    <mergeCell ref="DC28:DC29"/>
    <mergeCell ref="DX28:DY28"/>
    <mergeCell ref="EA28:EA29"/>
    <mergeCell ref="EV13:EW13"/>
    <mergeCell ref="EX13:EX14"/>
    <mergeCell ref="EY13:EY14"/>
    <mergeCell ref="B26:C26"/>
    <mergeCell ref="B27:C30"/>
    <mergeCell ref="D27:AE27"/>
    <mergeCell ref="AF27:AQ27"/>
    <mergeCell ref="AR27:BC27"/>
    <mergeCell ref="BD27:BO27"/>
    <mergeCell ref="BP27:CA27"/>
    <mergeCell ref="EN13:EN14"/>
    <mergeCell ref="EO13:EO14"/>
    <mergeCell ref="EP13:ER13"/>
    <mergeCell ref="ES13:ES14"/>
    <mergeCell ref="ET13:ET14"/>
    <mergeCell ref="EU13:EU14"/>
    <mergeCell ref="EG13:EG14"/>
    <mergeCell ref="EH13:EH14"/>
    <mergeCell ref="EI13:EI14"/>
    <mergeCell ref="EJ13:EK13"/>
    <mergeCell ref="EL13:EL14"/>
    <mergeCell ref="EM13:EM14"/>
    <mergeCell ref="DX13:DY13"/>
    <mergeCell ref="DZ13:DZ14"/>
    <mergeCell ref="EA13:EA14"/>
    <mergeCell ref="EB13:EB14"/>
    <mergeCell ref="EC13:EC14"/>
    <mergeCell ref="ED13:EF13"/>
    <mergeCell ref="DP13:DP14"/>
    <mergeCell ref="DQ13:DQ14"/>
    <mergeCell ref="DR13:DT13"/>
    <mergeCell ref="DU13:DU14"/>
    <mergeCell ref="DV13:DV14"/>
    <mergeCell ref="DW13:DW14"/>
    <mergeCell ref="DI13:DI14"/>
    <mergeCell ref="DJ13:DJ14"/>
    <mergeCell ref="DK13:DK14"/>
    <mergeCell ref="DL13:DM13"/>
    <mergeCell ref="DN13:DN14"/>
    <mergeCell ref="DO13:DO14"/>
    <mergeCell ref="CX13:CY13"/>
    <mergeCell ref="CZ13:DB13"/>
    <mergeCell ref="DC13:DC14"/>
    <mergeCell ref="DD13:DD14"/>
    <mergeCell ref="DE13:DE14"/>
    <mergeCell ref="DF13:DH13"/>
    <mergeCell ref="CM13:CM14"/>
    <mergeCell ref="CN13:CP13"/>
    <mergeCell ref="CQ13:CQ14"/>
    <mergeCell ref="CR13:CR14"/>
    <mergeCell ref="CS13:CT13"/>
    <mergeCell ref="CU13:CW13"/>
    <mergeCell ref="BZ13:BZ14"/>
    <mergeCell ref="CA13:CA14"/>
    <mergeCell ref="CB13:CE13"/>
    <mergeCell ref="CF13:CG13"/>
    <mergeCell ref="CH13:CH14"/>
    <mergeCell ref="CI13:CL13"/>
    <mergeCell ref="BQ13:BQ14"/>
    <mergeCell ref="BR13:BT13"/>
    <mergeCell ref="BU13:BU14"/>
    <mergeCell ref="BV13:BV14"/>
    <mergeCell ref="BW13:BW14"/>
    <mergeCell ref="BX13:BY13"/>
    <mergeCell ref="BJ13:BJ14"/>
    <mergeCell ref="BK13:BK14"/>
    <mergeCell ref="BL13:BM13"/>
    <mergeCell ref="BN13:BN14"/>
    <mergeCell ref="BO13:BO14"/>
    <mergeCell ref="BP13:BP14"/>
    <mergeCell ref="BB13:BB14"/>
    <mergeCell ref="BC13:BC14"/>
    <mergeCell ref="BD13:BD14"/>
    <mergeCell ref="BE13:BE14"/>
    <mergeCell ref="BF13:BH13"/>
    <mergeCell ref="BI13:BI14"/>
    <mergeCell ref="AS13:AS14"/>
    <mergeCell ref="AT13:AV13"/>
    <mergeCell ref="AW13:AW14"/>
    <mergeCell ref="AX13:AX14"/>
    <mergeCell ref="AY13:AY14"/>
    <mergeCell ref="AZ13:BA13"/>
    <mergeCell ref="EB12:EM12"/>
    <mergeCell ref="EN12:EY12"/>
    <mergeCell ref="EZ12:EZ14"/>
    <mergeCell ref="D13:G13"/>
    <mergeCell ref="H13:I13"/>
    <mergeCell ref="J13:J14"/>
    <mergeCell ref="K13:N13"/>
    <mergeCell ref="O13:O14"/>
    <mergeCell ref="P13:R13"/>
    <mergeCell ref="S13:S14"/>
    <mergeCell ref="AR12:BC12"/>
    <mergeCell ref="BD12:BO12"/>
    <mergeCell ref="BP12:CA12"/>
    <mergeCell ref="CB12:DC12"/>
    <mergeCell ref="DD12:DO12"/>
    <mergeCell ref="DP12:EA12"/>
    <mergeCell ref="AL13:AL14"/>
    <mergeCell ref="AM13:AM14"/>
    <mergeCell ref="AN13:AO13"/>
    <mergeCell ref="AP13:AP14"/>
    <mergeCell ref="AQ13:AQ14"/>
    <mergeCell ref="AR13:AR14"/>
    <mergeCell ref="AB13:AD13"/>
    <mergeCell ref="AE13:AE14"/>
    <mergeCell ref="C6:D6"/>
    <mergeCell ref="C7:D7"/>
    <mergeCell ref="B11:C11"/>
    <mergeCell ref="B12:C15"/>
    <mergeCell ref="D12:AE12"/>
    <mergeCell ref="AF12:AQ12"/>
    <mergeCell ref="T13:T14"/>
    <mergeCell ref="U13:V13"/>
    <mergeCell ref="W13:Y13"/>
    <mergeCell ref="Z13:AA13"/>
    <mergeCell ref="AF13:AF14"/>
    <mergeCell ref="AG13:AG14"/>
    <mergeCell ref="AH13:AJ13"/>
    <mergeCell ref="AK13:AK14"/>
  </mergeCells>
  <conditionalFormatting sqref="C91">
    <cfRule type="cellIs" dxfId="112" priority="1" operator="equal">
      <formula>"OK"</formula>
    </cfRule>
    <cfRule type="expression" dxfId="111" priority="2">
      <formula>OR(C91="Error",C91="ERROR")</formula>
    </cfRule>
    <cfRule type="cellIs" dxfId="110" priority="3" operator="equal">
      <formula>"Commentary Required"</formula>
    </cfRule>
  </conditionalFormatting>
  <conditionalFormatting sqref="C76:AE76 C77:EX78">
    <cfRule type="expression" dxfId="109" priority="8">
      <formula>OR(C76="Error",C76="ERROR")</formula>
    </cfRule>
    <cfRule type="cellIs" dxfId="108" priority="9" operator="equal">
      <formula>"Commentary Required"</formula>
    </cfRule>
  </conditionalFormatting>
  <conditionalFormatting sqref="C76:EX78">
    <cfRule type="cellIs" dxfId="107" priority="4" operator="equal">
      <formula>"OK"</formula>
    </cfRule>
  </conditionalFormatting>
  <conditionalFormatting sqref="D83:D88">
    <cfRule type="cellIs" dxfId="106" priority="6" operator="equal">
      <formula>"OK"</formula>
    </cfRule>
    <cfRule type="cellIs" dxfId="105" priority="7" operator="equal">
      <formula>"Commentary Required"</formula>
    </cfRule>
  </conditionalFormatting>
  <conditionalFormatting sqref="AF76:EX76">
    <cfRule type="cellIs" dxfId="104" priority="5" operator="equal">
      <formula>"Commentary Required"</formula>
    </cfRule>
  </conditionalFormatting>
  <dataValidations count="2">
    <dataValidation type="decimal" allowBlank="1" showInputMessage="1" showErrorMessage="1" errorTitle="Error" error="Please enter a number of +/- 11 digits" sqref="EN69:EX72 EB69:EL72 DP69:DZ72 DD69:DN72 BP69:BZ72 BD69:BN72 AR69:BB72 AF69:AP72 EN64:EX67 EB64:EL67 DP64:DZ67 DD64:DN67 BP64:BZ67 BD64:BN67 AR64:BB67 AF64:AP67 EN61:EX62 EB61:EL62 DP61:DZ62 DD61:DN62 BP61:BZ62 BD61:BN62 AR61:BB62 AF61:AP62 EN50:EX50 EB50:EL50 DP50:DZ50 DD50:DN50 BP50:BZ50 BD50:BN50 AR50:BB50 AF50:AP50 EN48:EX48 EB48:EL48 DP48:DZ48 DD48:DN48 BP48:BZ48 BD48:BN48 AR48:BB48 AF48:AP48 EN44:EX46 EB44:EL46 DP44:DZ46 DD44:DN46 BP44:BZ46 BD44:BN46 AR44:BB46 AF44:AP46 EN39:EX42 EB39:EL42 DP39:DZ42 DD39:DN42 BP39:BZ42 BD39:BN42 AR39:BB42 AF39:AP42 EN35:EX37 EB35:EL37 DP35:DZ37 DD35:DN37 BP35:BZ37 BD35:BN37 AR35:BB37 AF35:AP37 EN31:EX33 EB31:EL33 DP31:DZ33 DD31:DN33 BP31:BZ33 BD31:BN33 AR31:BB33 AF31:AP33 EN20:EX21 EB20:EL21 DP20:DZ21 DD20:DN21 BP20:BZ21 BD20:BN21 AR20:BB21 AF20:AP21 EN17:EX18 EB17:EL18 DP17:DZ18 DD17:DN18 BP17:BZ18 BD17:BN18 AR17:BB18 AF17:AP18" xr:uid="{9E45468B-BABA-4E13-8550-92A3938ED1C2}">
      <formula1>-99999999999</formula1>
      <formula2>99999999999</formula2>
    </dataValidation>
    <dataValidation type="whole" allowBlank="1" showInputMessage="1" showErrorMessage="1" sqref="C7:D7" xr:uid="{54D68479-520D-4390-A85C-3FBC43471DE3}">
      <formula1>1900</formula1>
      <formula2>2500</formula2>
    </dataValidation>
  </dataValidations>
  <pageMargins left="0.7" right="0.7" top="0.75" bottom="0.75" header="0.3" footer="0.3"/>
  <pageSetup paperSize="8" scale="34" fitToWidth="6" orientation="landscape" r:id="rId1"/>
  <colBreaks count="3" manualBreakCount="3">
    <brk id="43" max="74" man="1"/>
    <brk id="86" max="74" man="1"/>
    <brk id="131" max="74"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B8833C-A803-45E3-93B2-16886E35CA4D}">
          <x14:formula1>
            <xm:f>DropDownList!$E$5:$P$5</xm:f>
          </x14:formula1>
          <xm:sqref>D6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2A69C-F4F0-4583-9E4E-9692ABBA5991}">
  <sheetPr codeName="Sheet19">
    <pageSetUpPr autoPageBreaks="0" fitToPage="1"/>
  </sheetPr>
  <dimension ref="A1:P30"/>
  <sheetViews>
    <sheetView topLeftCell="B1" zoomScale="80" zoomScaleNormal="80" workbookViewId="0">
      <selection activeCell="B1" sqref="B1"/>
    </sheetView>
  </sheetViews>
  <sheetFormatPr defaultColWidth="8.42578125" defaultRowHeight="12.75"/>
  <cols>
    <col min="1" max="1" width="2.42578125" style="27" hidden="1" customWidth="1"/>
    <col min="2" max="2" width="17.42578125" style="27" customWidth="1"/>
    <col min="3" max="3" width="14.42578125" style="27" customWidth="1"/>
    <col min="4" max="4" width="23.42578125" style="27" customWidth="1"/>
    <col min="5" max="5" width="22.42578125" style="27" customWidth="1"/>
    <col min="6" max="12" width="14.42578125" style="27" customWidth="1"/>
    <col min="13" max="13" width="3.42578125" style="27" customWidth="1"/>
    <col min="14" max="16" width="8.42578125" style="27" customWidth="1"/>
    <col min="17" max="16384" width="8.42578125" style="27"/>
  </cols>
  <sheetData>
    <row r="1" spans="2:16" s="160" customFormat="1" ht="17.25" customHeight="1">
      <c r="B1" s="78" t="s">
        <v>1205</v>
      </c>
      <c r="C1" s="78"/>
      <c r="D1" s="78"/>
      <c r="E1" s="78"/>
      <c r="F1" s="78"/>
      <c r="G1" s="78"/>
      <c r="H1" s="78"/>
      <c r="I1" s="78"/>
      <c r="J1" s="78"/>
      <c r="K1" s="166"/>
      <c r="L1" s="166"/>
      <c r="M1" s="166"/>
    </row>
    <row r="2" spans="2:16" s="160" customFormat="1" ht="15" customHeight="1">
      <c r="B2" s="328" t="s">
        <v>537</v>
      </c>
      <c r="C2" s="966" t="str">
        <f>'Cover Page'!F15</f>
        <v>&lt;&lt;Enter by Insurer&gt;&gt;</v>
      </c>
      <c r="D2" s="967"/>
      <c r="E2" s="47"/>
      <c r="F2" s="47"/>
      <c r="G2" s="47"/>
      <c r="H2" s="47"/>
      <c r="I2" s="47"/>
      <c r="J2" s="47"/>
      <c r="K2" s="47"/>
      <c r="L2" s="47"/>
      <c r="M2" s="47"/>
      <c r="N2" s="47"/>
      <c r="O2" s="47"/>
      <c r="P2" s="47"/>
    </row>
    <row r="3" spans="2:16" s="160" customFormat="1" ht="15" customHeight="1">
      <c r="B3" s="328" t="s">
        <v>538</v>
      </c>
      <c r="C3" s="968" t="str">
        <f>TEXT(IF('Cover Page'!P13="","",'Cover Page'!P13), "[$-en-HK,1]dd mmm yyyy")</f>
        <v/>
      </c>
      <c r="D3" s="969"/>
      <c r="E3" s="47"/>
      <c r="F3" s="47"/>
      <c r="G3" s="47"/>
      <c r="H3" s="47"/>
      <c r="I3" s="47"/>
      <c r="J3" s="47"/>
      <c r="K3" s="47"/>
      <c r="L3" s="47"/>
      <c r="M3" s="47"/>
      <c r="N3" s="47"/>
      <c r="O3" s="47"/>
      <c r="P3" s="47"/>
    </row>
    <row r="4" spans="2:16" s="160" customFormat="1" ht="15" customHeight="1">
      <c r="B4" s="328" t="s">
        <v>539</v>
      </c>
      <c r="C4" s="966" t="str">
        <f>'B.G.R.1 GI Results (Total)'!C4</f>
        <v>Please fill in the Financial Reporting Month</v>
      </c>
      <c r="D4" s="967"/>
      <c r="E4" s="47"/>
      <c r="F4" s="47"/>
      <c r="G4" s="47"/>
      <c r="H4" s="47"/>
      <c r="I4" s="47"/>
      <c r="J4" s="47"/>
      <c r="K4" s="47"/>
      <c r="L4" s="47"/>
      <c r="M4" s="47"/>
      <c r="N4" s="47"/>
      <c r="O4" s="47"/>
      <c r="P4" s="47"/>
    </row>
    <row r="5" spans="2:16" s="160" customFormat="1" ht="15" hidden="1" customHeight="1">
      <c r="B5" s="354"/>
      <c r="C5" s="354"/>
      <c r="D5" s="354"/>
      <c r="E5" s="167"/>
      <c r="F5" s="167"/>
      <c r="G5" s="167"/>
      <c r="H5" s="167"/>
      <c r="I5" s="167"/>
      <c r="J5" s="167"/>
      <c r="K5" s="167"/>
      <c r="L5" s="167"/>
      <c r="M5" s="167"/>
      <c r="N5" s="167"/>
      <c r="O5" s="167"/>
      <c r="P5" s="167"/>
    </row>
    <row r="6" spans="2:16" s="160" customFormat="1" ht="15" customHeight="1">
      <c r="B6" s="460" t="s">
        <v>540</v>
      </c>
      <c r="C6" s="354"/>
      <c r="D6" s="354"/>
      <c r="E6" s="167"/>
      <c r="F6" s="167"/>
      <c r="G6" s="167"/>
      <c r="H6" s="167"/>
      <c r="I6" s="167"/>
      <c r="J6" s="167"/>
      <c r="K6" s="167"/>
      <c r="L6" s="167"/>
      <c r="M6" s="167"/>
      <c r="N6" s="167"/>
      <c r="O6" s="167"/>
      <c r="P6" s="167"/>
    </row>
    <row r="7" spans="2:16" ht="15" customHeight="1">
      <c r="B7" s="970" t="s">
        <v>541</v>
      </c>
      <c r="C7" s="971"/>
      <c r="D7" s="972"/>
      <c r="E7" s="463" t="s">
        <v>1206</v>
      </c>
      <c r="F7" s="463" t="s">
        <v>543</v>
      </c>
      <c r="G7" s="463" t="s">
        <v>544</v>
      </c>
      <c r="H7" s="463" t="s">
        <v>545</v>
      </c>
      <c r="I7" s="463" t="s">
        <v>667</v>
      </c>
      <c r="J7" s="463" t="s">
        <v>546</v>
      </c>
      <c r="K7" s="463" t="s">
        <v>547</v>
      </c>
      <c r="L7" s="463" t="s">
        <v>548</v>
      </c>
    </row>
    <row r="8" spans="2:16" ht="21.75" customHeight="1">
      <c r="B8" s="915" t="s">
        <v>1207</v>
      </c>
      <c r="C8" s="973"/>
      <c r="D8" s="916"/>
      <c r="E8" s="982" t="s">
        <v>1208</v>
      </c>
      <c r="F8" s="975" t="s">
        <v>1209</v>
      </c>
      <c r="G8" s="976"/>
      <c r="H8" s="976"/>
      <c r="I8" s="976"/>
      <c r="J8" s="976"/>
      <c r="K8" s="976"/>
      <c r="L8" s="977"/>
    </row>
    <row r="9" spans="2:16" ht="51.75" customHeight="1">
      <c r="B9" s="919"/>
      <c r="C9" s="974"/>
      <c r="D9" s="920"/>
      <c r="E9" s="983"/>
      <c r="F9" s="465" t="s">
        <v>1210</v>
      </c>
      <c r="G9" s="466" t="s">
        <v>1211</v>
      </c>
      <c r="H9" s="466" t="s">
        <v>1212</v>
      </c>
      <c r="I9" s="466" t="s">
        <v>1213</v>
      </c>
      <c r="J9" s="466" t="s">
        <v>848</v>
      </c>
      <c r="K9" s="466" t="s">
        <v>1214</v>
      </c>
      <c r="L9" s="466" t="s">
        <v>1215</v>
      </c>
    </row>
    <row r="10" spans="2:16" ht="14.25" customHeight="1">
      <c r="B10" s="978" t="s">
        <v>1216</v>
      </c>
      <c r="C10" s="980" t="s">
        <v>1217</v>
      </c>
      <c r="D10" s="467" t="s">
        <v>820</v>
      </c>
      <c r="E10" s="468" t="s">
        <v>1218</v>
      </c>
      <c r="F10" s="168"/>
      <c r="G10" s="168"/>
      <c r="H10" s="168"/>
      <c r="I10" s="168"/>
      <c r="J10" s="168"/>
      <c r="K10" s="168"/>
      <c r="L10" s="168"/>
    </row>
    <row r="11" spans="2:16" ht="14.25" customHeight="1">
      <c r="B11" s="979"/>
      <c r="C11" s="981"/>
      <c r="D11" s="467" t="s">
        <v>672</v>
      </c>
      <c r="E11" s="468" t="s">
        <v>1219</v>
      </c>
      <c r="F11" s="168"/>
      <c r="G11" s="168"/>
      <c r="H11" s="168"/>
      <c r="I11" s="168"/>
      <c r="J11" s="168"/>
      <c r="K11" s="168"/>
      <c r="L11" s="168"/>
    </row>
    <row r="12" spans="2:16" ht="14.25" customHeight="1">
      <c r="B12" s="979"/>
      <c r="C12" s="978" t="s">
        <v>1220</v>
      </c>
      <c r="D12" s="467" t="s">
        <v>673</v>
      </c>
      <c r="E12" s="468" t="s">
        <v>1218</v>
      </c>
      <c r="F12" s="168"/>
      <c r="G12" s="168"/>
      <c r="H12" s="168"/>
      <c r="I12" s="168"/>
      <c r="J12" s="168"/>
      <c r="K12" s="168"/>
      <c r="L12" s="168"/>
    </row>
    <row r="13" spans="2:16" ht="14.25" customHeight="1">
      <c r="B13" s="979"/>
      <c r="C13" s="979"/>
      <c r="D13" s="467" t="s">
        <v>674</v>
      </c>
      <c r="E13" s="468" t="s">
        <v>1221</v>
      </c>
      <c r="F13" s="168"/>
      <c r="G13" s="168"/>
      <c r="H13" s="168"/>
      <c r="I13" s="168"/>
      <c r="J13" s="168"/>
      <c r="K13" s="168"/>
      <c r="L13" s="168"/>
    </row>
    <row r="14" spans="2:16" ht="14.25" customHeight="1">
      <c r="B14" s="978" t="s">
        <v>1222</v>
      </c>
      <c r="C14" s="980" t="s">
        <v>1217</v>
      </c>
      <c r="D14" s="467" t="s">
        <v>675</v>
      </c>
      <c r="E14" s="468" t="s">
        <v>1218</v>
      </c>
      <c r="F14" s="168"/>
      <c r="G14" s="168"/>
      <c r="H14" s="168"/>
      <c r="I14" s="168"/>
      <c r="J14" s="168"/>
      <c r="K14" s="168"/>
      <c r="L14" s="168"/>
    </row>
    <row r="15" spans="2:16" ht="14.25" customHeight="1">
      <c r="B15" s="979"/>
      <c r="C15" s="981"/>
      <c r="D15" s="467" t="s">
        <v>676</v>
      </c>
      <c r="E15" s="468" t="s">
        <v>1221</v>
      </c>
      <c r="F15" s="168"/>
      <c r="G15" s="168"/>
      <c r="H15" s="168"/>
      <c r="I15" s="168"/>
      <c r="J15" s="168"/>
      <c r="K15" s="168"/>
      <c r="L15" s="168"/>
    </row>
    <row r="16" spans="2:16" ht="14.25" customHeight="1">
      <c r="B16" s="979"/>
      <c r="C16" s="978" t="s">
        <v>1220</v>
      </c>
      <c r="D16" s="467" t="s">
        <v>677</v>
      </c>
      <c r="E16" s="468" t="s">
        <v>1218</v>
      </c>
      <c r="F16" s="168"/>
      <c r="G16" s="168"/>
      <c r="H16" s="168"/>
      <c r="I16" s="168"/>
      <c r="J16" s="168"/>
      <c r="K16" s="168"/>
      <c r="L16" s="168"/>
    </row>
    <row r="17" spans="2:12" ht="14.25" customHeight="1">
      <c r="B17" s="979"/>
      <c r="C17" s="979"/>
      <c r="D17" s="467" t="s">
        <v>678</v>
      </c>
      <c r="E17" s="468" t="s">
        <v>1221</v>
      </c>
      <c r="F17" s="168"/>
      <c r="G17" s="168"/>
      <c r="H17" s="168"/>
      <c r="I17" s="168"/>
      <c r="J17" s="168"/>
      <c r="K17" s="168"/>
      <c r="L17" s="168"/>
    </row>
    <row r="18" spans="2:12" ht="14.25" customHeight="1">
      <c r="B18" s="978" t="s">
        <v>1223</v>
      </c>
      <c r="C18" s="980" t="s">
        <v>1217</v>
      </c>
      <c r="D18" s="467" t="s">
        <v>679</v>
      </c>
      <c r="E18" s="468" t="s">
        <v>1218</v>
      </c>
      <c r="F18" s="168"/>
      <c r="G18" s="168"/>
      <c r="H18" s="168"/>
      <c r="I18" s="168"/>
      <c r="J18" s="168"/>
      <c r="K18" s="168"/>
      <c r="L18" s="168"/>
    </row>
    <row r="19" spans="2:12" ht="14.25" customHeight="1">
      <c r="B19" s="979"/>
      <c r="C19" s="981"/>
      <c r="D19" s="467" t="s">
        <v>680</v>
      </c>
      <c r="E19" s="468" t="s">
        <v>1221</v>
      </c>
      <c r="F19" s="168"/>
      <c r="G19" s="168"/>
      <c r="H19" s="168"/>
      <c r="I19" s="168"/>
      <c r="J19" s="168"/>
      <c r="K19" s="168"/>
      <c r="L19" s="168"/>
    </row>
    <row r="20" spans="2:12" ht="14.25" customHeight="1">
      <c r="B20" s="979"/>
      <c r="C20" s="978" t="s">
        <v>1220</v>
      </c>
      <c r="D20" s="467" t="s">
        <v>681</v>
      </c>
      <c r="E20" s="468" t="s">
        <v>1218</v>
      </c>
      <c r="F20" s="168"/>
      <c r="G20" s="168"/>
      <c r="H20" s="168"/>
      <c r="I20" s="168"/>
      <c r="J20" s="168"/>
      <c r="K20" s="168"/>
      <c r="L20" s="168"/>
    </row>
    <row r="21" spans="2:12" ht="14.25" customHeight="1">
      <c r="B21" s="979"/>
      <c r="C21" s="979"/>
      <c r="D21" s="467" t="s">
        <v>682</v>
      </c>
      <c r="E21" s="468" t="s">
        <v>1221</v>
      </c>
      <c r="F21" s="168"/>
      <c r="G21" s="168"/>
      <c r="H21" s="168"/>
      <c r="I21" s="168"/>
      <c r="J21" s="168"/>
      <c r="K21" s="168"/>
      <c r="L21" s="168"/>
    </row>
    <row r="22" spans="2:12" ht="14.25" customHeight="1">
      <c r="B22" s="978" t="s">
        <v>1224</v>
      </c>
      <c r="C22" s="980" t="s">
        <v>1217</v>
      </c>
      <c r="D22" s="467" t="s">
        <v>683</v>
      </c>
      <c r="E22" s="468" t="s">
        <v>1218</v>
      </c>
      <c r="F22" s="168"/>
      <c r="G22" s="168"/>
      <c r="H22" s="168"/>
      <c r="I22" s="168"/>
      <c r="J22" s="168"/>
      <c r="K22" s="168"/>
      <c r="L22" s="168"/>
    </row>
    <row r="23" spans="2:12" ht="14.25" customHeight="1">
      <c r="B23" s="979"/>
      <c r="C23" s="981"/>
      <c r="D23" s="467" t="s">
        <v>686</v>
      </c>
      <c r="E23" s="468" t="s">
        <v>1221</v>
      </c>
      <c r="F23" s="168"/>
      <c r="G23" s="168"/>
      <c r="H23" s="168"/>
      <c r="I23" s="168"/>
      <c r="J23" s="168"/>
      <c r="K23" s="168"/>
      <c r="L23" s="168"/>
    </row>
    <row r="24" spans="2:12" ht="14.25" customHeight="1">
      <c r="B24" s="979"/>
      <c r="C24" s="978" t="s">
        <v>1220</v>
      </c>
      <c r="D24" s="467" t="s">
        <v>703</v>
      </c>
      <c r="E24" s="468" t="s">
        <v>1218</v>
      </c>
      <c r="F24" s="168"/>
      <c r="G24" s="168"/>
      <c r="H24" s="168"/>
      <c r="I24" s="168"/>
      <c r="J24" s="168"/>
      <c r="K24" s="168"/>
      <c r="L24" s="168"/>
    </row>
    <row r="25" spans="2:12" ht="14.25" customHeight="1">
      <c r="B25" s="979"/>
      <c r="C25" s="979"/>
      <c r="D25" s="467" t="s">
        <v>705</v>
      </c>
      <c r="E25" s="468" t="s">
        <v>1221</v>
      </c>
      <c r="F25" s="168"/>
      <c r="G25" s="168"/>
      <c r="H25" s="168"/>
      <c r="I25" s="168"/>
      <c r="J25" s="168"/>
      <c r="K25" s="168"/>
      <c r="L25" s="168"/>
    </row>
    <row r="26" spans="2:12" ht="14.25" customHeight="1">
      <c r="B26" s="979"/>
      <c r="C26" s="978" t="s">
        <v>1225</v>
      </c>
      <c r="D26" s="467" t="s">
        <v>853</v>
      </c>
      <c r="E26" s="468" t="s">
        <v>1218</v>
      </c>
      <c r="F26" s="168"/>
      <c r="G26" s="168"/>
      <c r="H26" s="168"/>
      <c r="I26" s="168"/>
      <c r="J26" s="168"/>
      <c r="K26" s="168"/>
      <c r="L26" s="168"/>
    </row>
    <row r="27" spans="2:12" ht="14.25" customHeight="1">
      <c r="B27" s="979"/>
      <c r="C27" s="979"/>
      <c r="D27" s="467" t="s">
        <v>855</v>
      </c>
      <c r="E27" s="468" t="s">
        <v>1221</v>
      </c>
      <c r="F27" s="168"/>
      <c r="G27" s="168"/>
      <c r="H27" s="168"/>
      <c r="I27" s="168"/>
      <c r="J27" s="168"/>
      <c r="K27" s="168"/>
      <c r="L27" s="168"/>
    </row>
    <row r="28" spans="2:12" ht="14.25" customHeight="1">
      <c r="B28" s="978" t="s">
        <v>1226</v>
      </c>
      <c r="C28" s="979"/>
      <c r="D28" s="467" t="s">
        <v>1031</v>
      </c>
      <c r="E28" s="468" t="s">
        <v>1218</v>
      </c>
      <c r="F28" s="168"/>
      <c r="G28" s="168"/>
      <c r="H28" s="168"/>
      <c r="I28" s="168"/>
      <c r="J28" s="168"/>
      <c r="K28" s="168"/>
      <c r="L28" s="168"/>
    </row>
    <row r="29" spans="2:12" ht="14.25" customHeight="1">
      <c r="B29" s="979"/>
      <c r="C29" s="979"/>
      <c r="D29" s="467" t="s">
        <v>1032</v>
      </c>
      <c r="E29" s="468" t="s">
        <v>1221</v>
      </c>
      <c r="F29" s="168"/>
      <c r="G29" s="168"/>
      <c r="H29" s="168"/>
      <c r="I29" s="168"/>
      <c r="J29" s="168"/>
      <c r="K29" s="168"/>
      <c r="L29" s="168"/>
    </row>
    <row r="30" spans="2:12">
      <c r="B30" s="469"/>
      <c r="C30" s="469"/>
      <c r="D30" s="469"/>
      <c r="E30" s="160"/>
      <c r="F30" s="160"/>
      <c r="G30" s="160"/>
      <c r="H30" s="160"/>
      <c r="I30" s="160"/>
      <c r="J30" s="160"/>
      <c r="K30" s="160"/>
      <c r="L30" s="160"/>
    </row>
  </sheetData>
  <mergeCells count="21">
    <mergeCell ref="B28:C29"/>
    <mergeCell ref="B18:B21"/>
    <mergeCell ref="C18:C19"/>
    <mergeCell ref="C20:C21"/>
    <mergeCell ref="B22:B27"/>
    <mergeCell ref="C22:C23"/>
    <mergeCell ref="C24:C25"/>
    <mergeCell ref="C26:C27"/>
    <mergeCell ref="F8:L8"/>
    <mergeCell ref="B10:B13"/>
    <mergeCell ref="C10:C11"/>
    <mergeCell ref="C12:C13"/>
    <mergeCell ref="B14:B17"/>
    <mergeCell ref="C14:C15"/>
    <mergeCell ref="C16:C17"/>
    <mergeCell ref="E8:E9"/>
    <mergeCell ref="C2:D2"/>
    <mergeCell ref="C3:D3"/>
    <mergeCell ref="C4:D4"/>
    <mergeCell ref="B7:D7"/>
    <mergeCell ref="B8:D9"/>
  </mergeCells>
  <dataValidations count="1">
    <dataValidation type="decimal" allowBlank="1" showInputMessage="1" showErrorMessage="1" errorTitle="Error" error="Please enter a number of +/- 11 digits" sqref="F10:L29" xr:uid="{0946F0B2-40DB-42DD-8319-651FB0388143}">
      <formula1>-99999999999</formula1>
      <formula2>99999999999</formula2>
    </dataValidation>
  </dataValidations>
  <pageMargins left="0.25" right="0.25" top="0.75" bottom="0.75" header="0.3" footer="0.3"/>
  <pageSetup paperSize="9" scale="78" fitToHeight="0" orientation="landscape" r:id="rId1"/>
  <colBreaks count="1" manualBreakCount="1">
    <brk id="13" max="30"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27904-8CA1-406B-93BB-A788B35AA7C1}">
  <sheetPr codeName="Sheet20">
    <pageSetUpPr autoPageBreaks="0" fitToPage="1"/>
  </sheetPr>
  <dimension ref="A1:EZ78"/>
  <sheetViews>
    <sheetView topLeftCell="B1" zoomScale="80" zoomScaleNormal="80" workbookViewId="0">
      <selection activeCell="B1" sqref="B1"/>
    </sheetView>
  </sheetViews>
  <sheetFormatPr defaultColWidth="8.42578125" defaultRowHeight="12.75"/>
  <cols>
    <col min="1" max="1" width="2.42578125" style="27" hidden="1" customWidth="1"/>
    <col min="2" max="2" width="78.42578125" style="27" customWidth="1"/>
    <col min="3" max="3" width="23.42578125" style="27" customWidth="1"/>
    <col min="4" max="23" width="20.42578125" style="27" customWidth="1"/>
    <col min="24" max="24" width="3.42578125" style="27" customWidth="1"/>
    <col min="25" max="156" width="8.42578125" style="27" customWidth="1"/>
    <col min="157" max="16384" width="8.42578125" style="27"/>
  </cols>
  <sheetData>
    <row r="1" spans="1:156" s="90" customFormat="1" ht="17.25" customHeight="1">
      <c r="A1" s="160"/>
      <c r="B1" s="78" t="s">
        <v>1227</v>
      </c>
      <c r="C1" s="78"/>
      <c r="D1" s="78"/>
      <c r="E1" s="78"/>
      <c r="F1" s="78"/>
      <c r="G1" s="78"/>
      <c r="H1" s="78"/>
      <c r="I1" s="78"/>
      <c r="J1" s="78"/>
      <c r="K1" s="78"/>
      <c r="L1" s="78"/>
      <c r="M1" s="78"/>
      <c r="N1" s="78"/>
      <c r="O1" s="78"/>
      <c r="P1" s="78"/>
      <c r="Q1" s="78"/>
      <c r="R1" s="78"/>
      <c r="S1" s="78"/>
      <c r="T1" s="78"/>
      <c r="U1" s="78"/>
      <c r="V1" s="78"/>
      <c r="W1" s="78"/>
      <c r="X1" s="78"/>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c r="BU1" s="91"/>
      <c r="BV1" s="91"/>
      <c r="BW1" s="91"/>
      <c r="BX1" s="91"/>
      <c r="BY1" s="91"/>
      <c r="BZ1" s="91"/>
      <c r="CA1" s="91"/>
      <c r="CB1" s="91"/>
      <c r="CC1" s="91"/>
      <c r="CD1" s="91"/>
      <c r="CE1" s="91"/>
      <c r="CF1" s="91"/>
      <c r="CG1" s="91"/>
      <c r="CH1" s="91"/>
      <c r="CI1" s="91"/>
      <c r="CJ1" s="91"/>
      <c r="CK1" s="91"/>
      <c r="CL1" s="91"/>
      <c r="CM1" s="91"/>
      <c r="CN1" s="91"/>
      <c r="CO1" s="91"/>
      <c r="CP1" s="91"/>
      <c r="CQ1" s="91"/>
      <c r="CR1" s="91"/>
      <c r="CS1" s="91"/>
      <c r="CT1" s="91"/>
      <c r="CU1" s="91"/>
      <c r="CV1" s="91"/>
      <c r="CW1" s="91"/>
      <c r="CX1" s="91"/>
      <c r="CY1" s="91"/>
      <c r="CZ1" s="91"/>
      <c r="DA1" s="91"/>
      <c r="DB1" s="91"/>
      <c r="DC1" s="91"/>
      <c r="DD1" s="91"/>
      <c r="DE1" s="91"/>
      <c r="DF1" s="91"/>
      <c r="DG1" s="91"/>
      <c r="DH1" s="91"/>
      <c r="DI1" s="91"/>
      <c r="DJ1" s="91"/>
      <c r="DK1" s="91"/>
      <c r="DL1" s="91"/>
      <c r="DM1" s="91"/>
      <c r="DN1" s="91"/>
      <c r="DO1" s="91"/>
      <c r="DP1" s="91"/>
      <c r="DQ1" s="91"/>
      <c r="DR1" s="91"/>
      <c r="DS1" s="91"/>
      <c r="DT1" s="91"/>
      <c r="DU1" s="91"/>
      <c r="DV1" s="91"/>
      <c r="DW1" s="91"/>
      <c r="DX1" s="91"/>
      <c r="DY1" s="91"/>
      <c r="DZ1" s="91"/>
      <c r="EA1" s="91"/>
      <c r="EB1" s="91"/>
      <c r="EC1" s="91"/>
      <c r="ED1" s="91"/>
      <c r="EE1" s="91"/>
      <c r="EF1" s="91"/>
      <c r="EG1" s="91"/>
      <c r="EH1" s="91"/>
      <c r="EI1" s="91"/>
      <c r="EJ1" s="91"/>
      <c r="EK1" s="91"/>
      <c r="EL1" s="91"/>
      <c r="EM1" s="91"/>
      <c r="EN1" s="91"/>
      <c r="EO1" s="91"/>
      <c r="EP1" s="91"/>
      <c r="EQ1" s="91"/>
      <c r="ER1" s="91"/>
      <c r="ES1" s="91"/>
      <c r="ET1" s="91"/>
      <c r="EU1" s="91"/>
      <c r="EV1" s="91"/>
      <c r="EW1" s="91"/>
      <c r="EX1" s="91"/>
      <c r="EY1" s="91"/>
      <c r="EZ1" s="91"/>
    </row>
    <row r="2" spans="1:156" s="160" customFormat="1" ht="15" customHeight="1">
      <c r="B2" s="412" t="s">
        <v>537</v>
      </c>
      <c r="C2" s="329" t="str">
        <f>'Cover Page'!F15</f>
        <v>&lt;&lt;Enter by Insurer&gt;&gt;</v>
      </c>
      <c r="D2" s="47"/>
      <c r="E2" s="47"/>
      <c r="F2" s="47"/>
      <c r="G2" s="47"/>
      <c r="H2" s="47"/>
      <c r="I2" s="47"/>
      <c r="J2" s="47"/>
      <c r="K2" s="47"/>
      <c r="L2" s="47"/>
      <c r="M2" s="47"/>
      <c r="N2" s="47"/>
      <c r="O2" s="47"/>
      <c r="P2" s="47"/>
    </row>
    <row r="3" spans="1:156" s="160" customFormat="1" ht="15" customHeight="1">
      <c r="B3" s="412" t="s">
        <v>538</v>
      </c>
      <c r="C3" s="414" t="str">
        <f>TEXT(IF('Cover Page'!P13="","",'Cover Page'!P13), "[$-en-HK,1]dd mmm yyyy")</f>
        <v/>
      </c>
      <c r="D3" s="47"/>
      <c r="E3" s="47"/>
      <c r="F3" s="47"/>
      <c r="G3" s="47"/>
      <c r="H3" s="47"/>
      <c r="I3" s="47"/>
      <c r="J3" s="47"/>
      <c r="K3" s="47"/>
      <c r="L3" s="47"/>
      <c r="M3" s="47"/>
      <c r="N3" s="47"/>
      <c r="O3" s="47"/>
      <c r="P3" s="47"/>
    </row>
    <row r="4" spans="1:156" s="160" customFormat="1" ht="15" customHeight="1">
      <c r="B4" s="412" t="s">
        <v>539</v>
      </c>
      <c r="C4" s="329" t="str">
        <f>'B.G.R.1 GI Results (Total)'!C4</f>
        <v>Please fill in the Financial Reporting Month</v>
      </c>
      <c r="D4" s="47"/>
      <c r="E4" s="47"/>
      <c r="F4" s="47"/>
      <c r="G4" s="47"/>
      <c r="H4" s="47"/>
      <c r="I4" s="47"/>
      <c r="J4" s="47"/>
      <c r="K4" s="47"/>
      <c r="L4" s="47"/>
      <c r="M4" s="47"/>
      <c r="N4" s="47"/>
      <c r="O4" s="47"/>
      <c r="P4" s="47"/>
    </row>
    <row r="5" spans="1:156" ht="15" customHeight="1">
      <c r="B5" s="457"/>
    </row>
    <row r="6" spans="1:156" ht="15" customHeight="1">
      <c r="B6" s="459" t="s">
        <v>779</v>
      </c>
      <c r="C6" s="914" t="str">
        <f>IFERROR(IF('Cover Page'!N13="","",'Cover Page'!N13),"")</f>
        <v/>
      </c>
      <c r="D6" s="914"/>
      <c r="E6" s="165"/>
    </row>
    <row r="7" spans="1:156" ht="15" customHeight="1">
      <c r="B7" s="459" t="s">
        <v>780</v>
      </c>
      <c r="C7" s="914" t="str">
        <f>IFERROR(IF('Cover Page'!O13="","",'Cover Page'!O13),"")</f>
        <v/>
      </c>
      <c r="D7" s="914"/>
      <c r="E7" s="165"/>
    </row>
    <row r="8" spans="1:156" ht="15" customHeight="1">
      <c r="B8" s="460" t="s">
        <v>540</v>
      </c>
    </row>
    <row r="9" spans="1:156" ht="15" customHeight="1">
      <c r="B9" s="169" t="s">
        <v>857</v>
      </c>
      <c r="C9" s="170"/>
      <c r="D9" s="170"/>
      <c r="E9" s="170"/>
      <c r="F9" s="170"/>
      <c r="G9" s="170"/>
      <c r="H9" s="170"/>
      <c r="I9" s="170"/>
      <c r="J9" s="170"/>
      <c r="K9" s="170"/>
      <c r="L9" s="170"/>
      <c r="M9" s="170"/>
      <c r="N9" s="170"/>
      <c r="O9" s="170"/>
      <c r="P9" s="170"/>
      <c r="Q9" s="170"/>
      <c r="R9" s="170"/>
      <c r="S9" s="170"/>
      <c r="T9" s="170"/>
      <c r="U9" s="170"/>
      <c r="V9" s="170"/>
      <c r="W9" s="170"/>
      <c r="X9" s="170"/>
    </row>
    <row r="10" spans="1:156" ht="15" customHeight="1"/>
    <row r="11" spans="1:156" ht="27" customHeight="1">
      <c r="B11" s="986" t="s">
        <v>1228</v>
      </c>
      <c r="C11" s="972"/>
      <c r="D11" s="467" t="s">
        <v>542</v>
      </c>
      <c r="E11" s="467" t="s">
        <v>543</v>
      </c>
      <c r="F11" s="467" t="s">
        <v>544</v>
      </c>
      <c r="G11" s="467" t="s">
        <v>545</v>
      </c>
      <c r="H11" s="467" t="s">
        <v>667</v>
      </c>
      <c r="I11" s="467" t="s">
        <v>546</v>
      </c>
      <c r="J11" s="467" t="s">
        <v>547</v>
      </c>
      <c r="K11" s="467" t="s">
        <v>548</v>
      </c>
      <c r="L11" s="467" t="s">
        <v>549</v>
      </c>
      <c r="M11" s="467" t="s">
        <v>550</v>
      </c>
      <c r="N11" s="467" t="s">
        <v>551</v>
      </c>
      <c r="O11" s="467" t="s">
        <v>552</v>
      </c>
      <c r="P11" s="467" t="s">
        <v>553</v>
      </c>
      <c r="Q11" s="467" t="s">
        <v>694</v>
      </c>
      <c r="R11" s="467" t="s">
        <v>695</v>
      </c>
      <c r="S11" s="467" t="s">
        <v>783</v>
      </c>
      <c r="T11" s="467" t="s">
        <v>784</v>
      </c>
      <c r="U11" s="467" t="s">
        <v>785</v>
      </c>
      <c r="V11" s="467" t="s">
        <v>786</v>
      </c>
      <c r="W11" s="467" t="s">
        <v>787</v>
      </c>
    </row>
    <row r="12" spans="1:156" ht="27" customHeight="1">
      <c r="B12" s="987" t="s">
        <v>1229</v>
      </c>
      <c r="C12" s="988"/>
      <c r="D12" s="984" t="s">
        <v>1230</v>
      </c>
      <c r="E12" s="985"/>
      <c r="F12" s="984" t="s">
        <v>1231</v>
      </c>
      <c r="G12" s="985"/>
      <c r="H12" s="984" t="s">
        <v>1232</v>
      </c>
      <c r="I12" s="985"/>
      <c r="J12" s="975" t="s">
        <v>1233</v>
      </c>
      <c r="K12" s="977"/>
      <c r="L12" s="984" t="s">
        <v>124</v>
      </c>
      <c r="M12" s="985"/>
      <c r="N12" s="984" t="s">
        <v>125</v>
      </c>
      <c r="O12" s="985"/>
      <c r="P12" s="990" t="s">
        <v>126</v>
      </c>
      <c r="Q12" s="991"/>
      <c r="R12" s="989" t="s">
        <v>1234</v>
      </c>
      <c r="S12" s="985"/>
      <c r="T12" s="989" t="s">
        <v>1235</v>
      </c>
      <c r="U12" s="985"/>
      <c r="V12" s="989" t="s">
        <v>990</v>
      </c>
      <c r="W12" s="985"/>
    </row>
    <row r="13" spans="1:156" ht="27" customHeight="1">
      <c r="B13" s="988"/>
      <c r="C13" s="988"/>
      <c r="D13" s="465" t="s">
        <v>1236</v>
      </c>
      <c r="E13" s="465" t="s">
        <v>1237</v>
      </c>
      <c r="F13" s="465" t="s">
        <v>1236</v>
      </c>
      <c r="G13" s="465" t="s">
        <v>1237</v>
      </c>
      <c r="H13" s="465" t="s">
        <v>1236</v>
      </c>
      <c r="I13" s="465" t="s">
        <v>1237</v>
      </c>
      <c r="J13" s="465" t="s">
        <v>1236</v>
      </c>
      <c r="K13" s="465" t="s">
        <v>1237</v>
      </c>
      <c r="L13" s="465" t="s">
        <v>1236</v>
      </c>
      <c r="M13" s="465" t="s">
        <v>1237</v>
      </c>
      <c r="N13" s="465" t="s">
        <v>1236</v>
      </c>
      <c r="O13" s="465" t="s">
        <v>1237</v>
      </c>
      <c r="P13" s="465" t="s">
        <v>1236</v>
      </c>
      <c r="Q13" s="465" t="s">
        <v>1237</v>
      </c>
      <c r="R13" s="465" t="s">
        <v>1236</v>
      </c>
      <c r="S13" s="465" t="s">
        <v>1237</v>
      </c>
      <c r="T13" s="465" t="s">
        <v>1236</v>
      </c>
      <c r="U13" s="465" t="s">
        <v>1237</v>
      </c>
      <c r="V13" s="465" t="s">
        <v>1236</v>
      </c>
      <c r="W13" s="465" t="s">
        <v>1237</v>
      </c>
    </row>
    <row r="14" spans="1:156" ht="27" customHeight="1">
      <c r="B14" s="471" t="s">
        <v>1011</v>
      </c>
      <c r="C14" s="468"/>
      <c r="D14" s="171"/>
      <c r="E14" s="171"/>
      <c r="F14" s="171"/>
      <c r="G14" s="171"/>
      <c r="H14" s="171"/>
      <c r="I14" s="171"/>
      <c r="J14" s="171"/>
      <c r="K14" s="171"/>
      <c r="L14" s="171"/>
      <c r="M14" s="171"/>
      <c r="N14" s="171"/>
      <c r="O14" s="171"/>
      <c r="P14" s="171"/>
      <c r="Q14" s="171"/>
      <c r="R14" s="171"/>
      <c r="S14" s="171"/>
      <c r="T14" s="171"/>
      <c r="U14" s="171"/>
      <c r="V14" s="171"/>
      <c r="W14" s="171"/>
    </row>
    <row r="15" spans="1:156" ht="27" customHeight="1">
      <c r="B15" s="472" t="s">
        <v>819</v>
      </c>
      <c r="C15" s="104" t="s">
        <v>820</v>
      </c>
      <c r="D15" s="172"/>
      <c r="E15" s="172"/>
      <c r="F15" s="172"/>
      <c r="G15" s="172"/>
      <c r="H15" s="172"/>
      <c r="I15" s="172"/>
      <c r="J15" s="172"/>
      <c r="K15" s="172"/>
      <c r="L15" s="172"/>
      <c r="M15" s="172"/>
      <c r="N15" s="172"/>
      <c r="O15" s="172"/>
      <c r="P15" s="172"/>
      <c r="Q15" s="172"/>
      <c r="R15" s="172"/>
      <c r="S15" s="172"/>
      <c r="T15" s="172"/>
      <c r="U15" s="172"/>
      <c r="V15" s="173">
        <f>SUMIFS($D$15:$U$15,$D$13:$U$13,$V$13)</f>
        <v>0</v>
      </c>
      <c r="W15" s="173">
        <f>SUMIFS($D$15:$U$15,$D$13:$U$13,$W$13)</f>
        <v>0</v>
      </c>
    </row>
    <row r="16" spans="1:156" ht="27" customHeight="1">
      <c r="B16" s="441" t="s">
        <v>1012</v>
      </c>
      <c r="C16" s="104" t="s">
        <v>672</v>
      </c>
      <c r="D16" s="172"/>
      <c r="E16" s="172"/>
      <c r="F16" s="172"/>
      <c r="G16" s="172"/>
      <c r="H16" s="172"/>
      <c r="I16" s="172"/>
      <c r="J16" s="172"/>
      <c r="K16" s="172"/>
      <c r="L16" s="172"/>
      <c r="M16" s="172"/>
      <c r="N16" s="172"/>
      <c r="O16" s="172"/>
      <c r="P16" s="172"/>
      <c r="Q16" s="172"/>
      <c r="R16" s="172"/>
      <c r="S16" s="172"/>
      <c r="T16" s="172"/>
      <c r="U16" s="172"/>
      <c r="V16" s="173">
        <f>SUMIFS($D$16:$U$16,$D$13:$U$13,$V$13)</f>
        <v>0</v>
      </c>
      <c r="W16" s="173">
        <f>SUMIFS($D$16:$U$16,$D$13:$U$13,$W$13)</f>
        <v>0</v>
      </c>
    </row>
    <row r="17" spans="2:24" ht="27" customHeight="1">
      <c r="B17" s="471" t="s">
        <v>1013</v>
      </c>
      <c r="C17" s="361"/>
      <c r="D17" s="171"/>
      <c r="E17" s="171"/>
      <c r="F17" s="171"/>
      <c r="G17" s="171"/>
      <c r="H17" s="171"/>
      <c r="I17" s="171"/>
      <c r="J17" s="171"/>
      <c r="K17" s="171"/>
      <c r="L17" s="171"/>
      <c r="M17" s="171"/>
      <c r="N17" s="171"/>
      <c r="O17" s="171"/>
      <c r="P17" s="171"/>
      <c r="Q17" s="171"/>
      <c r="R17" s="171"/>
      <c r="S17" s="171"/>
      <c r="T17" s="171"/>
      <c r="U17" s="171"/>
      <c r="V17" s="171"/>
      <c r="W17" s="171"/>
    </row>
    <row r="18" spans="2:24" ht="27" customHeight="1">
      <c r="B18" s="472" t="s">
        <v>1014</v>
      </c>
      <c r="C18" s="104" t="s">
        <v>673</v>
      </c>
      <c r="D18" s="172"/>
      <c r="E18" s="172"/>
      <c r="F18" s="172"/>
      <c r="G18" s="172"/>
      <c r="H18" s="172"/>
      <c r="I18" s="172"/>
      <c r="J18" s="172"/>
      <c r="K18" s="172"/>
      <c r="L18" s="172"/>
      <c r="M18" s="172"/>
      <c r="N18" s="172"/>
      <c r="O18" s="172"/>
      <c r="P18" s="172"/>
      <c r="Q18" s="172"/>
      <c r="R18" s="172"/>
      <c r="S18" s="172"/>
      <c r="T18" s="172"/>
      <c r="U18" s="172"/>
      <c r="V18" s="173">
        <f>SUMIFS($D$18:$U$18,$D$13:$U$13,$V$13)</f>
        <v>0</v>
      </c>
      <c r="W18" s="173">
        <f>SUMIFS($D$18:$U$18,$D$13:$U$13,$W$13)</f>
        <v>0</v>
      </c>
    </row>
    <row r="19" spans="2:24" ht="27" customHeight="1">
      <c r="B19" s="472" t="s">
        <v>1015</v>
      </c>
      <c r="C19" s="104" t="s">
        <v>674</v>
      </c>
      <c r="D19" s="172"/>
      <c r="E19" s="172"/>
      <c r="F19" s="172"/>
      <c r="G19" s="172"/>
      <c r="H19" s="172"/>
      <c r="I19" s="172"/>
      <c r="J19" s="172"/>
      <c r="K19" s="172"/>
      <c r="L19" s="172"/>
      <c r="M19" s="172"/>
      <c r="N19" s="172"/>
      <c r="O19" s="172"/>
      <c r="P19" s="172"/>
      <c r="Q19" s="172"/>
      <c r="R19" s="172"/>
      <c r="S19" s="172"/>
      <c r="T19" s="172"/>
      <c r="U19" s="172"/>
      <c r="V19" s="173">
        <f>SUMIFS($D$19:$U$19,$D$13:$U$13,$V$13)</f>
        <v>0</v>
      </c>
      <c r="W19" s="173">
        <f>SUMIFS($D$19:$U$19,$D$13:$U$13,$W$13)</f>
        <v>0</v>
      </c>
    </row>
    <row r="20" spans="2:24" ht="27" customHeight="1">
      <c r="B20" s="471" t="s">
        <v>1016</v>
      </c>
      <c r="C20" s="104" t="s">
        <v>675</v>
      </c>
      <c r="D20" s="172"/>
      <c r="E20" s="172"/>
      <c r="F20" s="172"/>
      <c r="G20" s="172"/>
      <c r="H20" s="172"/>
      <c r="I20" s="172"/>
      <c r="J20" s="172"/>
      <c r="K20" s="172"/>
      <c r="L20" s="172"/>
      <c r="M20" s="172"/>
      <c r="N20" s="172"/>
      <c r="O20" s="172"/>
      <c r="P20" s="172"/>
      <c r="Q20" s="172"/>
      <c r="R20" s="172"/>
      <c r="S20" s="172"/>
      <c r="T20" s="172"/>
      <c r="U20" s="172"/>
      <c r="V20" s="173">
        <f>SUMIFS($D$20:$U$20,$D$13:$U$13,$V$13)</f>
        <v>0</v>
      </c>
      <c r="W20" s="173">
        <f>SUMIFS($D$20:$U$20,$D$13:$U$13,$W$13)</f>
        <v>0</v>
      </c>
    </row>
    <row r="21" spans="2:24" ht="15" customHeight="1"/>
    <row r="22" spans="2:24" ht="15" customHeight="1">
      <c r="B22" s="169" t="s">
        <v>1017</v>
      </c>
      <c r="C22" s="170"/>
      <c r="D22" s="170"/>
      <c r="E22" s="170"/>
      <c r="F22" s="170"/>
      <c r="G22" s="170"/>
      <c r="H22" s="170"/>
      <c r="I22" s="170"/>
      <c r="J22" s="170"/>
      <c r="K22" s="170"/>
      <c r="L22" s="170"/>
      <c r="M22" s="170"/>
      <c r="N22" s="170"/>
      <c r="O22" s="170"/>
      <c r="P22" s="170"/>
      <c r="Q22" s="170"/>
      <c r="R22" s="170"/>
      <c r="S22" s="170"/>
      <c r="T22" s="170"/>
      <c r="U22" s="170"/>
      <c r="V22" s="170"/>
      <c r="W22" s="170"/>
      <c r="X22" s="170"/>
    </row>
    <row r="23" spans="2:24" ht="15" customHeight="1"/>
    <row r="24" spans="2:24" ht="27" customHeight="1">
      <c r="B24" s="986" t="s">
        <v>1228</v>
      </c>
      <c r="C24" s="972"/>
      <c r="D24" s="467" t="s">
        <v>542</v>
      </c>
      <c r="E24" s="467" t="s">
        <v>543</v>
      </c>
      <c r="F24" s="467" t="s">
        <v>544</v>
      </c>
      <c r="G24" s="467" t="s">
        <v>545</v>
      </c>
      <c r="H24" s="467" t="s">
        <v>667</v>
      </c>
      <c r="I24" s="467" t="s">
        <v>546</v>
      </c>
      <c r="J24" s="467" t="s">
        <v>547</v>
      </c>
      <c r="K24" s="467" t="s">
        <v>548</v>
      </c>
      <c r="L24" s="467" t="s">
        <v>549</v>
      </c>
      <c r="M24" s="467" t="s">
        <v>550</v>
      </c>
      <c r="N24" s="467" t="s">
        <v>551</v>
      </c>
      <c r="O24" s="467" t="s">
        <v>552</v>
      </c>
      <c r="P24" s="467" t="s">
        <v>553</v>
      </c>
      <c r="Q24" s="467" t="s">
        <v>694</v>
      </c>
      <c r="R24" s="467" t="s">
        <v>695</v>
      </c>
      <c r="S24" s="467" t="s">
        <v>783</v>
      </c>
      <c r="T24" s="467" t="s">
        <v>784</v>
      </c>
      <c r="U24" s="467" t="s">
        <v>785</v>
      </c>
      <c r="V24" s="467" t="s">
        <v>786</v>
      </c>
      <c r="W24" s="467" t="s">
        <v>787</v>
      </c>
    </row>
    <row r="25" spans="2:24" ht="27" customHeight="1">
      <c r="B25" s="987" t="s">
        <v>1229</v>
      </c>
      <c r="C25" s="988"/>
      <c r="D25" s="984" t="s">
        <v>1230</v>
      </c>
      <c r="E25" s="985"/>
      <c r="F25" s="984" t="s">
        <v>1231</v>
      </c>
      <c r="G25" s="985"/>
      <c r="H25" s="984" t="s">
        <v>1232</v>
      </c>
      <c r="I25" s="985"/>
      <c r="J25" s="975" t="s">
        <v>1233</v>
      </c>
      <c r="K25" s="977"/>
      <c r="L25" s="984" t="s">
        <v>124</v>
      </c>
      <c r="M25" s="985"/>
      <c r="N25" s="984" t="s">
        <v>125</v>
      </c>
      <c r="O25" s="985"/>
      <c r="P25" s="989" t="s">
        <v>126</v>
      </c>
      <c r="Q25" s="985"/>
      <c r="R25" s="989" t="s">
        <v>1234</v>
      </c>
      <c r="S25" s="985"/>
      <c r="T25" s="989" t="s">
        <v>1235</v>
      </c>
      <c r="U25" s="985"/>
      <c r="V25" s="989" t="s">
        <v>990</v>
      </c>
      <c r="W25" s="985"/>
    </row>
    <row r="26" spans="2:24" ht="27" customHeight="1">
      <c r="B26" s="988"/>
      <c r="C26" s="988"/>
      <c r="D26" s="465" t="s">
        <v>1236</v>
      </c>
      <c r="E26" s="465" t="s">
        <v>1237</v>
      </c>
      <c r="F26" s="465" t="s">
        <v>1236</v>
      </c>
      <c r="G26" s="465" t="s">
        <v>1237</v>
      </c>
      <c r="H26" s="465" t="s">
        <v>1236</v>
      </c>
      <c r="I26" s="465" t="s">
        <v>1237</v>
      </c>
      <c r="J26" s="465" t="s">
        <v>1236</v>
      </c>
      <c r="K26" s="465" t="s">
        <v>1237</v>
      </c>
      <c r="L26" s="465" t="s">
        <v>1236</v>
      </c>
      <c r="M26" s="465" t="s">
        <v>1237</v>
      </c>
      <c r="N26" s="465" t="s">
        <v>1236</v>
      </c>
      <c r="O26" s="465" t="s">
        <v>1237</v>
      </c>
      <c r="P26" s="465" t="s">
        <v>1236</v>
      </c>
      <c r="Q26" s="465" t="s">
        <v>1237</v>
      </c>
      <c r="R26" s="465" t="s">
        <v>1236</v>
      </c>
      <c r="S26" s="465" t="s">
        <v>1237</v>
      </c>
      <c r="T26" s="465" t="s">
        <v>1236</v>
      </c>
      <c r="U26" s="465" t="s">
        <v>1237</v>
      </c>
      <c r="V26" s="465" t="s">
        <v>1236</v>
      </c>
      <c r="W26" s="465" t="s">
        <v>1237</v>
      </c>
    </row>
    <row r="27" spans="2:24" ht="27" customHeight="1">
      <c r="B27" s="472" t="s">
        <v>1018</v>
      </c>
      <c r="C27" s="104" t="s">
        <v>1019</v>
      </c>
      <c r="D27" s="172"/>
      <c r="E27" s="172"/>
      <c r="F27" s="172"/>
      <c r="G27" s="172"/>
      <c r="H27" s="172"/>
      <c r="I27" s="172"/>
      <c r="J27" s="172"/>
      <c r="K27" s="172"/>
      <c r="L27" s="172"/>
      <c r="M27" s="172"/>
      <c r="N27" s="172"/>
      <c r="O27" s="172"/>
      <c r="P27" s="172"/>
      <c r="Q27" s="172"/>
      <c r="R27" s="172"/>
      <c r="S27" s="172"/>
      <c r="T27" s="172"/>
      <c r="U27" s="172"/>
      <c r="V27" s="173">
        <f>SUMIFS($D$27:$U$27,$D$26:$U$26,$V$26)</f>
        <v>0</v>
      </c>
      <c r="W27" s="173">
        <f>SUMIFS($D$27:$U$27,$D$26:$U$26,$W$26)</f>
        <v>0</v>
      </c>
    </row>
    <row r="28" spans="2:24" ht="27" customHeight="1">
      <c r="B28" s="472" t="s">
        <v>1020</v>
      </c>
      <c r="C28" s="104" t="s">
        <v>677</v>
      </c>
      <c r="D28" s="172"/>
      <c r="E28" s="172"/>
      <c r="F28" s="172"/>
      <c r="G28" s="172"/>
      <c r="H28" s="172"/>
      <c r="I28" s="172"/>
      <c r="J28" s="172"/>
      <c r="K28" s="172"/>
      <c r="L28" s="172"/>
      <c r="M28" s="172"/>
      <c r="N28" s="172"/>
      <c r="O28" s="172"/>
      <c r="P28" s="172"/>
      <c r="Q28" s="172"/>
      <c r="R28" s="172"/>
      <c r="S28" s="172"/>
      <c r="T28" s="172"/>
      <c r="U28" s="172"/>
      <c r="V28" s="173">
        <f>SUMIFS($D$28:$U$28,$D$26:$U$26,$V$26)</f>
        <v>0</v>
      </c>
      <c r="W28" s="173">
        <f>SUMIFS($D$28:$U$28,$D$26:$U$26,$W$26)</f>
        <v>0</v>
      </c>
    </row>
    <row r="29" spans="2:24" ht="27" customHeight="1">
      <c r="B29" s="472" t="s">
        <v>1021</v>
      </c>
      <c r="C29" s="104" t="s">
        <v>678</v>
      </c>
      <c r="D29" s="172"/>
      <c r="E29" s="172"/>
      <c r="F29" s="172"/>
      <c r="G29" s="172"/>
      <c r="H29" s="172"/>
      <c r="I29" s="172"/>
      <c r="J29" s="172"/>
      <c r="K29" s="172"/>
      <c r="L29" s="172"/>
      <c r="M29" s="172"/>
      <c r="N29" s="172"/>
      <c r="O29" s="172"/>
      <c r="P29" s="172"/>
      <c r="Q29" s="172"/>
      <c r="R29" s="172"/>
      <c r="S29" s="172"/>
      <c r="T29" s="172"/>
      <c r="U29" s="172"/>
      <c r="V29" s="173">
        <f>SUMIFS($D$29:$U$29,$D$26:$U$26,$V$26)</f>
        <v>0</v>
      </c>
      <c r="W29" s="173">
        <f>SUMIFS($D$29:$U$29,$D$26:$U$26,$W$26)</f>
        <v>0</v>
      </c>
    </row>
    <row r="30" spans="2:24" ht="27" customHeight="1">
      <c r="B30" s="472" t="s">
        <v>1022</v>
      </c>
      <c r="C30" s="104" t="s">
        <v>679</v>
      </c>
      <c r="D30" s="173">
        <f t="shared" ref="D30:U30" si="0">SUM(D31:D33)</f>
        <v>0</v>
      </c>
      <c r="E30" s="173">
        <f t="shared" si="0"/>
        <v>0</v>
      </c>
      <c r="F30" s="173">
        <f t="shared" si="0"/>
        <v>0</v>
      </c>
      <c r="G30" s="173">
        <f t="shared" si="0"/>
        <v>0</v>
      </c>
      <c r="H30" s="173">
        <f t="shared" si="0"/>
        <v>0</v>
      </c>
      <c r="I30" s="173">
        <f t="shared" si="0"/>
        <v>0</v>
      </c>
      <c r="J30" s="173">
        <f t="shared" si="0"/>
        <v>0</v>
      </c>
      <c r="K30" s="173">
        <f t="shared" si="0"/>
        <v>0</v>
      </c>
      <c r="L30" s="173">
        <f t="shared" si="0"/>
        <v>0</v>
      </c>
      <c r="M30" s="173">
        <f t="shared" si="0"/>
        <v>0</v>
      </c>
      <c r="N30" s="173">
        <f t="shared" si="0"/>
        <v>0</v>
      </c>
      <c r="O30" s="173">
        <f t="shared" si="0"/>
        <v>0</v>
      </c>
      <c r="P30" s="173">
        <f t="shared" si="0"/>
        <v>0</v>
      </c>
      <c r="Q30" s="173">
        <f t="shared" si="0"/>
        <v>0</v>
      </c>
      <c r="R30" s="173">
        <f t="shared" si="0"/>
        <v>0</v>
      </c>
      <c r="S30" s="173">
        <f t="shared" si="0"/>
        <v>0</v>
      </c>
      <c r="T30" s="173">
        <f t="shared" si="0"/>
        <v>0</v>
      </c>
      <c r="U30" s="173">
        <f t="shared" si="0"/>
        <v>0</v>
      </c>
      <c r="V30" s="173">
        <f>SUMIFS($D$30:$U$30,$D$26:$U$26,$V$26)</f>
        <v>0</v>
      </c>
      <c r="W30" s="173">
        <f>SUMIFS($D$30:$U$30,$D$26:$U$26,$W$26)</f>
        <v>0</v>
      </c>
    </row>
    <row r="31" spans="2:24" ht="27" customHeight="1">
      <c r="B31" s="473" t="s">
        <v>1023</v>
      </c>
      <c r="C31" s="104" t="s">
        <v>680</v>
      </c>
      <c r="D31" s="172"/>
      <c r="E31" s="172"/>
      <c r="F31" s="172"/>
      <c r="G31" s="172"/>
      <c r="H31" s="172"/>
      <c r="I31" s="172"/>
      <c r="J31" s="172"/>
      <c r="K31" s="172"/>
      <c r="L31" s="172"/>
      <c r="M31" s="172"/>
      <c r="N31" s="172"/>
      <c r="O31" s="172"/>
      <c r="P31" s="172"/>
      <c r="Q31" s="172"/>
      <c r="R31" s="172"/>
      <c r="S31" s="172"/>
      <c r="T31" s="172"/>
      <c r="U31" s="172"/>
      <c r="V31" s="173">
        <f>SUMIFS($D$31:$U$31,$D$26:$U$26,$V$26)</f>
        <v>0</v>
      </c>
      <c r="W31" s="173">
        <f>SUMIFS($D$31:$U$31,$D$26:$U$26,$W$26)</f>
        <v>0</v>
      </c>
    </row>
    <row r="32" spans="2:24" ht="27" customHeight="1">
      <c r="B32" s="473" t="s">
        <v>1024</v>
      </c>
      <c r="C32" s="104" t="s">
        <v>681</v>
      </c>
      <c r="D32" s="172"/>
      <c r="E32" s="172"/>
      <c r="F32" s="172"/>
      <c r="G32" s="172"/>
      <c r="H32" s="172"/>
      <c r="I32" s="172"/>
      <c r="J32" s="172"/>
      <c r="K32" s="172"/>
      <c r="L32" s="172"/>
      <c r="M32" s="172"/>
      <c r="N32" s="172"/>
      <c r="O32" s="172"/>
      <c r="P32" s="172"/>
      <c r="Q32" s="172"/>
      <c r="R32" s="172"/>
      <c r="S32" s="172"/>
      <c r="T32" s="172"/>
      <c r="U32" s="172"/>
      <c r="V32" s="173">
        <f>SUMIFS($D$32:$U$32,$D$26:$U$26,$V$26)</f>
        <v>0</v>
      </c>
      <c r="W32" s="173">
        <f>SUMIFS($D$32:$U$32,$D$26:$U$26,$W$26)</f>
        <v>0</v>
      </c>
    </row>
    <row r="33" spans="2:23" ht="27" customHeight="1">
      <c r="B33" s="473" t="s">
        <v>1025</v>
      </c>
      <c r="C33" s="104" t="s">
        <v>682</v>
      </c>
      <c r="D33" s="172"/>
      <c r="E33" s="172"/>
      <c r="F33" s="172"/>
      <c r="G33" s="172"/>
      <c r="H33" s="172"/>
      <c r="I33" s="172"/>
      <c r="J33" s="172"/>
      <c r="K33" s="172"/>
      <c r="L33" s="172"/>
      <c r="M33" s="172"/>
      <c r="N33" s="172"/>
      <c r="O33" s="172"/>
      <c r="P33" s="172"/>
      <c r="Q33" s="172"/>
      <c r="R33" s="172"/>
      <c r="S33" s="172"/>
      <c r="T33" s="172"/>
      <c r="U33" s="172"/>
      <c r="V33" s="173">
        <f>SUMIFS($D$33:$U$33,$D$26:$U$26,$V$26)</f>
        <v>0</v>
      </c>
      <c r="W33" s="173">
        <f>SUMIFS($D$33:$U$33,$D$26:$U$26,$W$26)</f>
        <v>0</v>
      </c>
    </row>
    <row r="34" spans="2:23" ht="27" customHeight="1">
      <c r="B34" s="472" t="s">
        <v>1026</v>
      </c>
      <c r="C34" s="104" t="s">
        <v>683</v>
      </c>
      <c r="D34" s="174">
        <f t="shared" ref="D34:U34" si="1">SUM(D35:D36)</f>
        <v>0</v>
      </c>
      <c r="E34" s="173">
        <f t="shared" si="1"/>
        <v>0</v>
      </c>
      <c r="F34" s="173">
        <f t="shared" si="1"/>
        <v>0</v>
      </c>
      <c r="G34" s="173">
        <f t="shared" si="1"/>
        <v>0</v>
      </c>
      <c r="H34" s="173">
        <f t="shared" si="1"/>
        <v>0</v>
      </c>
      <c r="I34" s="173">
        <f t="shared" si="1"/>
        <v>0</v>
      </c>
      <c r="J34" s="173">
        <f t="shared" si="1"/>
        <v>0</v>
      </c>
      <c r="K34" s="173">
        <f t="shared" si="1"/>
        <v>0</v>
      </c>
      <c r="L34" s="173">
        <f t="shared" si="1"/>
        <v>0</v>
      </c>
      <c r="M34" s="173">
        <f t="shared" si="1"/>
        <v>0</v>
      </c>
      <c r="N34" s="173">
        <f t="shared" si="1"/>
        <v>0</v>
      </c>
      <c r="O34" s="173">
        <f t="shared" si="1"/>
        <v>0</v>
      </c>
      <c r="P34" s="173">
        <f t="shared" si="1"/>
        <v>0</v>
      </c>
      <c r="Q34" s="173">
        <f t="shared" si="1"/>
        <v>0</v>
      </c>
      <c r="R34" s="173">
        <f t="shared" si="1"/>
        <v>0</v>
      </c>
      <c r="S34" s="173">
        <f t="shared" si="1"/>
        <v>0</v>
      </c>
      <c r="T34" s="173">
        <f t="shared" si="1"/>
        <v>0</v>
      </c>
      <c r="U34" s="173">
        <f t="shared" si="1"/>
        <v>0</v>
      </c>
      <c r="V34" s="173">
        <f>SUMIFS($D$34:$U$34,$D$26:$U$26,$V$26)</f>
        <v>0</v>
      </c>
      <c r="W34" s="173">
        <f>SUMIFS($D$34:$U$34,$D$26:$U$26,$W$26)</f>
        <v>0</v>
      </c>
    </row>
    <row r="35" spans="2:23" ht="27" customHeight="1">
      <c r="B35" s="473" t="s">
        <v>1027</v>
      </c>
      <c r="C35" s="104" t="s">
        <v>686</v>
      </c>
      <c r="D35" s="172"/>
      <c r="E35" s="172"/>
      <c r="F35" s="172"/>
      <c r="G35" s="172"/>
      <c r="H35" s="172"/>
      <c r="I35" s="172"/>
      <c r="J35" s="172"/>
      <c r="K35" s="172"/>
      <c r="L35" s="172"/>
      <c r="M35" s="172"/>
      <c r="N35" s="172"/>
      <c r="O35" s="172"/>
      <c r="P35" s="172"/>
      <c r="Q35" s="172"/>
      <c r="R35" s="172"/>
      <c r="S35" s="172"/>
      <c r="T35" s="172"/>
      <c r="U35" s="172"/>
      <c r="V35" s="173">
        <f>SUMIFS($D$35:$U$35,$D$26:$U$26,$V$26)</f>
        <v>0</v>
      </c>
      <c r="W35" s="173">
        <f>SUMIFS($D$35:$U$35,$D$26:$U$26,$W$26)</f>
        <v>0</v>
      </c>
    </row>
    <row r="36" spans="2:23" ht="27" customHeight="1">
      <c r="B36" s="473" t="s">
        <v>1028</v>
      </c>
      <c r="C36" s="104" t="s">
        <v>703</v>
      </c>
      <c r="D36" s="172"/>
      <c r="E36" s="172"/>
      <c r="F36" s="172"/>
      <c r="G36" s="172"/>
      <c r="H36" s="172"/>
      <c r="I36" s="172"/>
      <c r="J36" s="172"/>
      <c r="K36" s="172"/>
      <c r="L36" s="172"/>
      <c r="M36" s="172"/>
      <c r="N36" s="172"/>
      <c r="O36" s="172"/>
      <c r="P36" s="172"/>
      <c r="Q36" s="172"/>
      <c r="R36" s="172"/>
      <c r="S36" s="172"/>
      <c r="T36" s="172"/>
      <c r="U36" s="172"/>
      <c r="V36" s="173">
        <f>SUMIFS($D$36:$U$36,$D$26:$U$26,$V$26)</f>
        <v>0</v>
      </c>
      <c r="W36" s="173">
        <f>SUMIFS($D$36:$U$36,$D$26:$U$26,$W$26)</f>
        <v>0</v>
      </c>
    </row>
    <row r="37" spans="2:23" ht="27" customHeight="1">
      <c r="B37" s="473" t="s">
        <v>186</v>
      </c>
      <c r="C37" s="104" t="s">
        <v>705</v>
      </c>
      <c r="D37" s="171"/>
      <c r="E37" s="171"/>
      <c r="F37" s="171"/>
      <c r="G37" s="171"/>
      <c r="H37" s="171"/>
      <c r="I37" s="171"/>
      <c r="J37" s="171"/>
      <c r="K37" s="171"/>
      <c r="L37" s="171"/>
      <c r="M37" s="171"/>
      <c r="N37" s="171"/>
      <c r="O37" s="171"/>
      <c r="P37" s="171"/>
      <c r="Q37" s="171"/>
      <c r="R37" s="171"/>
      <c r="S37" s="171"/>
      <c r="T37" s="171"/>
      <c r="U37" s="171"/>
      <c r="V37" s="171"/>
      <c r="W37" s="171"/>
    </row>
    <row r="38" spans="2:23" ht="27" customHeight="1">
      <c r="B38" s="441" t="s">
        <v>1029</v>
      </c>
      <c r="C38" s="104" t="s">
        <v>853</v>
      </c>
      <c r="D38" s="172"/>
      <c r="E38" s="172"/>
      <c r="F38" s="172"/>
      <c r="G38" s="172"/>
      <c r="H38" s="172"/>
      <c r="I38" s="172"/>
      <c r="J38" s="172"/>
      <c r="K38" s="172"/>
      <c r="L38" s="172"/>
      <c r="M38" s="172"/>
      <c r="N38" s="172"/>
      <c r="O38" s="172"/>
      <c r="P38" s="172"/>
      <c r="Q38" s="172"/>
      <c r="R38" s="172"/>
      <c r="S38" s="172"/>
      <c r="T38" s="172"/>
      <c r="U38" s="172"/>
      <c r="V38" s="173">
        <f>SUMIFS($D$38:$U$38,$D$26:$U$26,$V$26)</f>
        <v>0</v>
      </c>
      <c r="W38" s="173">
        <f>SUMIFS($D$38:$U$38,$D$26:$U$26,$W$26)</f>
        <v>0</v>
      </c>
    </row>
    <row r="39" spans="2:23" ht="27" customHeight="1">
      <c r="B39" s="471" t="s">
        <v>1030</v>
      </c>
      <c r="C39" s="104" t="s">
        <v>855</v>
      </c>
      <c r="D39" s="175">
        <f t="shared" ref="D39:U39" si="2">D27+D28+D29+D30+D34+D38</f>
        <v>0</v>
      </c>
      <c r="E39" s="175">
        <f t="shared" si="2"/>
        <v>0</v>
      </c>
      <c r="F39" s="175">
        <f t="shared" si="2"/>
        <v>0</v>
      </c>
      <c r="G39" s="175">
        <f t="shared" si="2"/>
        <v>0</v>
      </c>
      <c r="H39" s="175">
        <f t="shared" si="2"/>
        <v>0</v>
      </c>
      <c r="I39" s="175">
        <f t="shared" si="2"/>
        <v>0</v>
      </c>
      <c r="J39" s="175">
        <f t="shared" si="2"/>
        <v>0</v>
      </c>
      <c r="K39" s="175">
        <f t="shared" si="2"/>
        <v>0</v>
      </c>
      <c r="L39" s="175">
        <f t="shared" si="2"/>
        <v>0</v>
      </c>
      <c r="M39" s="175">
        <f t="shared" si="2"/>
        <v>0</v>
      </c>
      <c r="N39" s="175">
        <f t="shared" si="2"/>
        <v>0</v>
      </c>
      <c r="O39" s="175">
        <f t="shared" si="2"/>
        <v>0</v>
      </c>
      <c r="P39" s="175">
        <f t="shared" si="2"/>
        <v>0</v>
      </c>
      <c r="Q39" s="175">
        <f t="shared" si="2"/>
        <v>0</v>
      </c>
      <c r="R39" s="175">
        <f t="shared" si="2"/>
        <v>0</v>
      </c>
      <c r="S39" s="175">
        <f t="shared" si="2"/>
        <v>0</v>
      </c>
      <c r="T39" s="175">
        <f t="shared" si="2"/>
        <v>0</v>
      </c>
      <c r="U39" s="175">
        <f t="shared" si="2"/>
        <v>0</v>
      </c>
      <c r="V39" s="175">
        <f>SUMIFS($D$39:$U$39,$D$26:$U$26,$V$26)</f>
        <v>0</v>
      </c>
      <c r="W39" s="175">
        <f>SUMIFS($D$39:$U$39,$D$26:$U$26,$W$26)</f>
        <v>0</v>
      </c>
    </row>
    <row r="40" spans="2:23" ht="27" customHeight="1">
      <c r="B40" s="472" t="s">
        <v>186</v>
      </c>
      <c r="C40" s="104" t="s">
        <v>1031</v>
      </c>
      <c r="D40" s="176"/>
      <c r="E40" s="176"/>
      <c r="F40" s="176"/>
      <c r="G40" s="176"/>
      <c r="H40" s="176"/>
      <c r="I40" s="176"/>
      <c r="J40" s="176"/>
      <c r="K40" s="176"/>
      <c r="L40" s="176"/>
      <c r="M40" s="176"/>
      <c r="N40" s="176"/>
      <c r="O40" s="176"/>
      <c r="P40" s="176"/>
      <c r="Q40" s="176"/>
      <c r="R40" s="176"/>
      <c r="S40" s="176"/>
      <c r="T40" s="176"/>
      <c r="U40" s="176"/>
      <c r="V40" s="176"/>
      <c r="W40" s="176"/>
    </row>
    <row r="41" spans="2:23" ht="27" customHeight="1">
      <c r="B41" s="472" t="s">
        <v>186</v>
      </c>
      <c r="C41" s="104" t="s">
        <v>1032</v>
      </c>
      <c r="D41" s="177"/>
      <c r="E41" s="177"/>
      <c r="F41" s="177"/>
      <c r="G41" s="177"/>
      <c r="H41" s="177"/>
      <c r="I41" s="177"/>
      <c r="J41" s="177"/>
      <c r="K41" s="177"/>
      <c r="L41" s="177"/>
      <c r="M41" s="177"/>
      <c r="N41" s="177"/>
      <c r="O41" s="177"/>
      <c r="P41" s="177"/>
      <c r="Q41" s="177"/>
      <c r="R41" s="177"/>
      <c r="S41" s="177"/>
      <c r="T41" s="177"/>
      <c r="U41" s="177"/>
      <c r="V41" s="177"/>
      <c r="W41" s="177"/>
    </row>
    <row r="42" spans="2:23" ht="27" customHeight="1">
      <c r="B42" s="472" t="s">
        <v>1033</v>
      </c>
      <c r="C42" s="104" t="s">
        <v>1034</v>
      </c>
      <c r="D42" s="172"/>
      <c r="E42" s="172"/>
      <c r="F42" s="172"/>
      <c r="G42" s="172"/>
      <c r="H42" s="172"/>
      <c r="I42" s="172"/>
      <c r="J42" s="172"/>
      <c r="K42" s="172"/>
      <c r="L42" s="172"/>
      <c r="M42" s="172"/>
      <c r="N42" s="172"/>
      <c r="O42" s="172"/>
      <c r="P42" s="172"/>
      <c r="Q42" s="172"/>
      <c r="R42" s="172"/>
      <c r="S42" s="172"/>
      <c r="T42" s="172"/>
      <c r="U42" s="172"/>
      <c r="V42" s="173">
        <f>SUMIFS($D$42:$U$42,$D$26:$U$26,$V$26)</f>
        <v>0</v>
      </c>
      <c r="W42" s="173">
        <f>SUMIFS($D$42:$U$42,$D$26:$U$26,$W$26)</f>
        <v>0</v>
      </c>
    </row>
    <row r="43" spans="2:23" ht="27" customHeight="1">
      <c r="B43" s="471" t="s">
        <v>1035</v>
      </c>
      <c r="C43" s="104" t="s">
        <v>1036</v>
      </c>
      <c r="D43" s="174">
        <f t="shared" ref="D43:U43" si="3">SUM(D40:D42)</f>
        <v>0</v>
      </c>
      <c r="E43" s="174">
        <f t="shared" si="3"/>
        <v>0</v>
      </c>
      <c r="F43" s="174">
        <f t="shared" si="3"/>
        <v>0</v>
      </c>
      <c r="G43" s="174">
        <f t="shared" si="3"/>
        <v>0</v>
      </c>
      <c r="H43" s="174">
        <f t="shared" si="3"/>
        <v>0</v>
      </c>
      <c r="I43" s="174">
        <f t="shared" si="3"/>
        <v>0</v>
      </c>
      <c r="J43" s="174">
        <f t="shared" si="3"/>
        <v>0</v>
      </c>
      <c r="K43" s="174">
        <f t="shared" si="3"/>
        <v>0</v>
      </c>
      <c r="L43" s="174">
        <f t="shared" si="3"/>
        <v>0</v>
      </c>
      <c r="M43" s="174">
        <f t="shared" si="3"/>
        <v>0</v>
      </c>
      <c r="N43" s="174">
        <f t="shared" si="3"/>
        <v>0</v>
      </c>
      <c r="O43" s="174">
        <f t="shared" si="3"/>
        <v>0</v>
      </c>
      <c r="P43" s="174">
        <f t="shared" si="3"/>
        <v>0</v>
      </c>
      <c r="Q43" s="174">
        <f t="shared" si="3"/>
        <v>0</v>
      </c>
      <c r="R43" s="174">
        <f t="shared" si="3"/>
        <v>0</v>
      </c>
      <c r="S43" s="174">
        <f t="shared" si="3"/>
        <v>0</v>
      </c>
      <c r="T43" s="174">
        <f t="shared" si="3"/>
        <v>0</v>
      </c>
      <c r="U43" s="174">
        <f t="shared" si="3"/>
        <v>0</v>
      </c>
      <c r="V43" s="173">
        <f>SUMIFS($D$43:$U$43,$D$26:$U$26,$V$26)</f>
        <v>0</v>
      </c>
      <c r="W43" s="173">
        <f>SUMIFS($D$43:$U$43,$D$26:$U$26,$W$26)</f>
        <v>0</v>
      </c>
    </row>
    <row r="44" spans="2:23" ht="27" customHeight="1">
      <c r="B44" s="471" t="s">
        <v>1037</v>
      </c>
      <c r="C44" s="104" t="s">
        <v>1038</v>
      </c>
      <c r="D44" s="172"/>
      <c r="E44" s="172"/>
      <c r="F44" s="172"/>
      <c r="G44" s="172"/>
      <c r="H44" s="172"/>
      <c r="I44" s="172"/>
      <c r="J44" s="172"/>
      <c r="K44" s="172"/>
      <c r="L44" s="172"/>
      <c r="M44" s="172"/>
      <c r="N44" s="172"/>
      <c r="O44" s="172"/>
      <c r="P44" s="172"/>
      <c r="Q44" s="172"/>
      <c r="R44" s="172"/>
      <c r="S44" s="172"/>
      <c r="T44" s="172"/>
      <c r="U44" s="172"/>
      <c r="V44" s="173">
        <f>SUMIFS($D$44:$U$44,$D$26:$U$26,$V$26)</f>
        <v>0</v>
      </c>
      <c r="W44" s="173">
        <f>SUMIFS($D$44:$U$44,$D$26:$U$26,$W$26)</f>
        <v>0</v>
      </c>
    </row>
    <row r="45" spans="2:23" ht="27" customHeight="1">
      <c r="B45" s="474" t="s">
        <v>1238</v>
      </c>
      <c r="C45" s="104" t="s">
        <v>1039</v>
      </c>
      <c r="D45" s="178">
        <f t="shared" ref="D45:U45" si="4">D39+D43+D44</f>
        <v>0</v>
      </c>
      <c r="E45" s="178">
        <f t="shared" si="4"/>
        <v>0</v>
      </c>
      <c r="F45" s="178">
        <f t="shared" si="4"/>
        <v>0</v>
      </c>
      <c r="G45" s="178">
        <f t="shared" si="4"/>
        <v>0</v>
      </c>
      <c r="H45" s="178">
        <f t="shared" si="4"/>
        <v>0</v>
      </c>
      <c r="I45" s="178">
        <f t="shared" si="4"/>
        <v>0</v>
      </c>
      <c r="J45" s="178">
        <f t="shared" si="4"/>
        <v>0</v>
      </c>
      <c r="K45" s="178">
        <f t="shared" si="4"/>
        <v>0</v>
      </c>
      <c r="L45" s="178">
        <f t="shared" si="4"/>
        <v>0</v>
      </c>
      <c r="M45" s="178">
        <f t="shared" si="4"/>
        <v>0</v>
      </c>
      <c r="N45" s="178">
        <f t="shared" si="4"/>
        <v>0</v>
      </c>
      <c r="O45" s="178">
        <f t="shared" si="4"/>
        <v>0</v>
      </c>
      <c r="P45" s="178">
        <f t="shared" si="4"/>
        <v>0</v>
      </c>
      <c r="Q45" s="178">
        <f t="shared" si="4"/>
        <v>0</v>
      </c>
      <c r="R45" s="178">
        <f t="shared" si="4"/>
        <v>0</v>
      </c>
      <c r="S45" s="178">
        <f t="shared" si="4"/>
        <v>0</v>
      </c>
      <c r="T45" s="178">
        <f t="shared" si="4"/>
        <v>0</v>
      </c>
      <c r="U45" s="178">
        <f t="shared" si="4"/>
        <v>0</v>
      </c>
      <c r="V45" s="178">
        <f>SUMIFS($D$45:$U$45,$D$26:$U$26,$V$26)</f>
        <v>0</v>
      </c>
      <c r="W45" s="178">
        <f>SUMIFS($D$45:$U$45,$D$26:$U$26,$W$26)</f>
        <v>0</v>
      </c>
    </row>
    <row r="46" spans="2:23" ht="27" customHeight="1">
      <c r="B46" s="475" t="s">
        <v>826</v>
      </c>
      <c r="C46" s="104" t="s">
        <v>1040</v>
      </c>
      <c r="D46" s="172"/>
      <c r="E46" s="172"/>
      <c r="F46" s="172"/>
      <c r="G46" s="172"/>
      <c r="H46" s="172"/>
      <c r="I46" s="172"/>
      <c r="J46" s="172"/>
      <c r="K46" s="172"/>
      <c r="L46" s="172"/>
      <c r="M46" s="172"/>
      <c r="N46" s="172"/>
      <c r="O46" s="172"/>
      <c r="P46" s="172"/>
      <c r="Q46" s="172"/>
      <c r="R46" s="172"/>
      <c r="S46" s="172"/>
      <c r="T46" s="172"/>
      <c r="U46" s="172"/>
      <c r="V46" s="173">
        <f>SUMIFS($D$46:$U$46,$D$26:$U$26,$V$26)</f>
        <v>0</v>
      </c>
      <c r="W46" s="173">
        <f>SUMIFS($D$46:$U$46,$D$26:$U$26,$W$26)</f>
        <v>0</v>
      </c>
    </row>
    <row r="47" spans="2:23" ht="27" customHeight="1">
      <c r="B47" s="448" t="s">
        <v>827</v>
      </c>
      <c r="C47" s="104" t="s">
        <v>1041</v>
      </c>
      <c r="D47" s="178">
        <f t="shared" ref="D47:U47" si="5">D45+D46</f>
        <v>0</v>
      </c>
      <c r="E47" s="178">
        <f t="shared" si="5"/>
        <v>0</v>
      </c>
      <c r="F47" s="178">
        <f t="shared" si="5"/>
        <v>0</v>
      </c>
      <c r="G47" s="178">
        <f t="shared" si="5"/>
        <v>0</v>
      </c>
      <c r="H47" s="178">
        <f t="shared" si="5"/>
        <v>0</v>
      </c>
      <c r="I47" s="178">
        <f t="shared" si="5"/>
        <v>0</v>
      </c>
      <c r="J47" s="178">
        <f t="shared" si="5"/>
        <v>0</v>
      </c>
      <c r="K47" s="178">
        <f t="shared" si="5"/>
        <v>0</v>
      </c>
      <c r="L47" s="178">
        <f t="shared" si="5"/>
        <v>0</v>
      </c>
      <c r="M47" s="178">
        <f t="shared" si="5"/>
        <v>0</v>
      </c>
      <c r="N47" s="178">
        <f t="shared" si="5"/>
        <v>0</v>
      </c>
      <c r="O47" s="178">
        <f t="shared" si="5"/>
        <v>0</v>
      </c>
      <c r="P47" s="178">
        <f t="shared" si="5"/>
        <v>0</v>
      </c>
      <c r="Q47" s="178">
        <f t="shared" si="5"/>
        <v>0</v>
      </c>
      <c r="R47" s="178">
        <f t="shared" si="5"/>
        <v>0</v>
      </c>
      <c r="S47" s="178">
        <f t="shared" si="5"/>
        <v>0</v>
      </c>
      <c r="T47" s="178">
        <f t="shared" si="5"/>
        <v>0</v>
      </c>
      <c r="U47" s="178">
        <f t="shared" si="5"/>
        <v>0</v>
      </c>
      <c r="V47" s="178">
        <f>SUMIFS($D$47:$U$47,$D$26:$U$26,$V$26)</f>
        <v>0</v>
      </c>
      <c r="W47" s="178">
        <f>SUMIFS($D$47:$U$47,$D$26:$U$26,$W$26)</f>
        <v>0</v>
      </c>
    </row>
    <row r="48" spans="2:23" ht="14.85" customHeight="1"/>
    <row r="49" spans="2:4" ht="14.85" customHeight="1"/>
    <row r="50" spans="2:4" ht="14.85" customHeight="1">
      <c r="B50" s="457" t="s">
        <v>1239</v>
      </c>
    </row>
    <row r="51" spans="2:4" ht="14.85" customHeight="1">
      <c r="B51" s="438"/>
      <c r="C51" s="439"/>
      <c r="D51" s="476" t="s">
        <v>557</v>
      </c>
    </row>
    <row r="52" spans="2:4" ht="14.85" customHeight="1">
      <c r="B52" s="468" t="s">
        <v>819</v>
      </c>
      <c r="C52" s="439"/>
      <c r="D52" s="56" t="str">
        <f>IF(ABS(SUM(V15:W15)-SUM('B.G.R.1A GI Results (AY)'!H17:I17))&gt;D57,"Commentary Required","OK")</f>
        <v>OK</v>
      </c>
    </row>
    <row r="53" spans="2:4" ht="14.85" customHeight="1">
      <c r="B53" s="438" t="s">
        <v>1012</v>
      </c>
      <c r="C53" s="439"/>
      <c r="D53" s="56" t="str">
        <f>IF(ABS(SUM(V16:W16)-SUM('B.G.R.1A GI Results (AY)'!H18:I18))&gt;D57,"Commentary Required","OK")</f>
        <v>OK</v>
      </c>
    </row>
    <row r="54" spans="2:4" ht="14.85" customHeight="1">
      <c r="B54" s="468" t="s">
        <v>1014</v>
      </c>
      <c r="C54" s="439"/>
      <c r="D54" s="56" t="str">
        <f>IF(ABS(SUM(V18:W18)-SUM('B.G.R.1A GI Results (AY)'!H20:I20))&gt;D57,"Commentary Required","OK")</f>
        <v>OK</v>
      </c>
    </row>
    <row r="55" spans="2:4" ht="14.85" customHeight="1">
      <c r="B55" s="438" t="s">
        <v>1015</v>
      </c>
      <c r="C55" s="439"/>
      <c r="D55" s="56" t="str">
        <f>IF(ABS(SUM(V19:W19)-SUM('B.G.R.1A GI Results (AY)'!H21:I21))&gt;D57,"Commentary Required","OK")</f>
        <v>OK</v>
      </c>
    </row>
    <row r="56" spans="2:4" ht="14.85" customHeight="1">
      <c r="B56" s="438" t="s">
        <v>827</v>
      </c>
      <c r="C56" s="439"/>
      <c r="D56" s="56" t="str">
        <f>IF(ABS(SUM(V47:W47)-SUM('B.G.R.1A GI Results (AY)'!H51:I51))&gt;D57,"Commentary Required","OK")</f>
        <v>OK</v>
      </c>
    </row>
    <row r="57" spans="2:4" ht="14.85" customHeight="1">
      <c r="B57" s="26" t="s">
        <v>606</v>
      </c>
      <c r="C57" s="477"/>
      <c r="D57" s="56">
        <v>1</v>
      </c>
    </row>
    <row r="58" spans="2:4" ht="14.85" customHeight="1">
      <c r="B58" s="438" t="s">
        <v>95</v>
      </c>
      <c r="C58" s="439"/>
      <c r="D58" s="452"/>
    </row>
    <row r="59" spans="2:4" ht="14.85" customHeight="1"/>
    <row r="60" spans="2:4" ht="14.85" customHeight="1">
      <c r="B60" s="62" t="s">
        <v>1136</v>
      </c>
    </row>
    <row r="61" spans="2:4" ht="14.85" customHeight="1">
      <c r="B61" s="438" t="s">
        <v>1012</v>
      </c>
      <c r="C61" s="439"/>
      <c r="D61" s="56" t="str">
        <f>IF(COUNTIFS(D16:W16,"&gt;0")&gt;0,"Commentary Required","OK")</f>
        <v>OK</v>
      </c>
    </row>
    <row r="62" spans="2:4" ht="14.85" customHeight="1">
      <c r="B62" s="468" t="s">
        <v>1014</v>
      </c>
      <c r="C62" s="439"/>
      <c r="D62" s="56" t="str">
        <f>IF(COUNTIFS(D18:W18,"&gt;0")&gt;0,"Commentary Required","OK")</f>
        <v>OK</v>
      </c>
    </row>
    <row r="63" spans="2:4" ht="14.85" customHeight="1">
      <c r="B63" s="438" t="s">
        <v>1020</v>
      </c>
      <c r="C63" s="439"/>
      <c r="D63" s="56" t="str">
        <f>IF(COUNTIFS(D28:W28,"&gt;0")&gt;0,"Commentary Required","OK")</f>
        <v>OK</v>
      </c>
    </row>
    <row r="64" spans="2:4" ht="14.85" customHeight="1">
      <c r="B64" s="438" t="s">
        <v>1021</v>
      </c>
      <c r="C64" s="439"/>
      <c r="D64" s="56" t="str">
        <f>IF(COUNTIFS(D29:W29,"&gt;0")&gt;0,"Commentary Required","OK")</f>
        <v>OK</v>
      </c>
    </row>
    <row r="65" spans="2:4" ht="14.85" customHeight="1">
      <c r="B65" s="468" t="s">
        <v>1023</v>
      </c>
      <c r="C65" s="439"/>
      <c r="D65" s="56" t="str">
        <f>IF(COUNTIFS(D31:W31,"&gt;0")&gt;0,"Commentary Required","OK")</f>
        <v>OK</v>
      </c>
    </row>
    <row r="66" spans="2:4" ht="14.85" customHeight="1">
      <c r="B66" s="26" t="s">
        <v>1028</v>
      </c>
      <c r="C66" s="439"/>
      <c r="D66" s="56" t="str">
        <f>IF(COUNTIFS(D36:W36,"&gt;0")&gt;0,"Commentary Required","OK")</f>
        <v>OK</v>
      </c>
    </row>
    <row r="67" spans="2:4" ht="14.85" customHeight="1">
      <c r="B67" s="438" t="s">
        <v>95</v>
      </c>
      <c r="C67" s="439"/>
      <c r="D67" s="452"/>
    </row>
    <row r="68" spans="2:4" ht="14.85" customHeight="1"/>
    <row r="69" spans="2:4" ht="14.85" customHeight="1">
      <c r="B69" s="457" t="s">
        <v>1239</v>
      </c>
    </row>
    <row r="70" spans="2:4" ht="14.85" customHeight="1">
      <c r="B70" s="438"/>
      <c r="C70" s="439"/>
      <c r="D70" s="476" t="s">
        <v>557</v>
      </c>
    </row>
    <row r="71" spans="2:4" ht="14.85" customHeight="1">
      <c r="B71" s="468" t="s">
        <v>1240</v>
      </c>
      <c r="C71" s="439"/>
      <c r="D71" s="56" t="str">
        <f>IF(ABS(SUM(V20:W20)-SUM('B.G.R.1A GI Results (AY)'!H22:I22))&gt;D72,"Commentary Required","OK")</f>
        <v>OK</v>
      </c>
    </row>
    <row r="72" spans="2:4" ht="14.85" customHeight="1">
      <c r="B72" s="26" t="s">
        <v>606</v>
      </c>
      <c r="C72" s="477"/>
      <c r="D72" s="56">
        <v>1</v>
      </c>
    </row>
    <row r="73" spans="2:4" ht="14.85" customHeight="1">
      <c r="B73" s="438" t="s">
        <v>95</v>
      </c>
      <c r="C73" s="439"/>
      <c r="D73" s="452"/>
    </row>
    <row r="74" spans="2:4" ht="14.85" customHeight="1"/>
    <row r="75" spans="2:4" ht="14.85" customHeight="1">
      <c r="B75" s="454" t="s">
        <v>1137</v>
      </c>
      <c r="C75" s="439"/>
      <c r="D75" s="56" t="str">
        <f>IF(COUNTIFS(D20:W20,"",D15:W15,"&gt;0")+COUNTIFS(D20:W20,0,D15:W15,"&gt;0")&gt;=D76,"Commentary Required","OK")</f>
        <v>OK</v>
      </c>
    </row>
    <row r="76" spans="2:4" ht="14.85" customHeight="1">
      <c r="B76" s="26" t="s">
        <v>606</v>
      </c>
      <c r="C76" s="477"/>
      <c r="D76" s="179">
        <v>1</v>
      </c>
    </row>
    <row r="77" spans="2:4" ht="14.85" customHeight="1">
      <c r="B77" s="438" t="s">
        <v>95</v>
      </c>
      <c r="C77" s="439"/>
      <c r="D77" s="452"/>
    </row>
    <row r="78" spans="2:4">
      <c r="D78" s="180"/>
    </row>
  </sheetData>
  <mergeCells count="26">
    <mergeCell ref="P25:Q25"/>
    <mergeCell ref="R25:S25"/>
    <mergeCell ref="T25:U25"/>
    <mergeCell ref="V25:W25"/>
    <mergeCell ref="T12:U12"/>
    <mergeCell ref="V12:W12"/>
    <mergeCell ref="P12:Q12"/>
    <mergeCell ref="R12:S12"/>
    <mergeCell ref="B24:C24"/>
    <mergeCell ref="B25:C26"/>
    <mergeCell ref="D25:E25"/>
    <mergeCell ref="F25:G25"/>
    <mergeCell ref="H25:I25"/>
    <mergeCell ref="J25:K25"/>
    <mergeCell ref="L25:M25"/>
    <mergeCell ref="N25:O25"/>
    <mergeCell ref="H12:I12"/>
    <mergeCell ref="J12:K12"/>
    <mergeCell ref="L12:M12"/>
    <mergeCell ref="N12:O12"/>
    <mergeCell ref="F12:G12"/>
    <mergeCell ref="C6:D6"/>
    <mergeCell ref="C7:D7"/>
    <mergeCell ref="B11:C11"/>
    <mergeCell ref="B12:C13"/>
    <mergeCell ref="D12:E12"/>
  </mergeCells>
  <conditionalFormatting sqref="D52:D56">
    <cfRule type="cellIs" dxfId="103" priority="4" operator="equal">
      <formula>"OK"</formula>
    </cfRule>
    <cfRule type="expression" dxfId="102" priority="5">
      <formula>OR(D52="Error",D52="ERROR")</formula>
    </cfRule>
    <cfRule type="cellIs" dxfId="101" priority="6" operator="equal">
      <formula>"Commentary Required"</formula>
    </cfRule>
  </conditionalFormatting>
  <conditionalFormatting sqref="D61:D66">
    <cfRule type="cellIs" dxfId="100" priority="10" operator="equal">
      <formula>"OK"</formula>
    </cfRule>
    <cfRule type="expression" dxfId="99" priority="11">
      <formula>OR(D61="Error",D61="ERROR")</formula>
    </cfRule>
    <cfRule type="cellIs" dxfId="98" priority="12" operator="equal">
      <formula>"Commentary Required"</formula>
    </cfRule>
  </conditionalFormatting>
  <conditionalFormatting sqref="D71">
    <cfRule type="cellIs" dxfId="97" priority="1" operator="equal">
      <formula>"OK"</formula>
    </cfRule>
    <cfRule type="expression" dxfId="96" priority="2">
      <formula>OR(D71="Error",D71="ERROR")</formula>
    </cfRule>
    <cfRule type="cellIs" dxfId="95" priority="3" operator="equal">
      <formula>"Commentary Required"</formula>
    </cfRule>
  </conditionalFormatting>
  <conditionalFormatting sqref="D75">
    <cfRule type="cellIs" dxfId="94" priority="7" operator="equal">
      <formula>"OK"</formula>
    </cfRule>
    <cfRule type="expression" dxfId="93" priority="8">
      <formula>OR(D75="Error",D75="ERROR")</formula>
    </cfRule>
    <cfRule type="cellIs" dxfId="92" priority="9" operator="equal">
      <formula>"Commentary Required"</formula>
    </cfRule>
  </conditionalFormatting>
  <dataValidations count="2">
    <dataValidation type="whole" allowBlank="1" showInputMessage="1" showErrorMessage="1" sqref="C7:D7" xr:uid="{54D25562-6E4D-4811-8422-0A226E2F12A1}">
      <formula1>1900</formula1>
      <formula2>2500</formula2>
    </dataValidation>
    <dataValidation type="decimal" allowBlank="1" showInputMessage="1" showErrorMessage="1" errorTitle="Error" error="Please enter a number of +/- 11 digits" sqref="D46:U46 D44:U44 D42:U42 D38:U38 D35:U36 D31:U33 D27:U29 D18:U20 D15:U16" xr:uid="{400A7087-EE5A-4A89-8C18-8B6B19006EF2}">
      <formula1>-99999999999</formula1>
      <formula2>99999999999</formula2>
    </dataValidation>
  </dataValidations>
  <pageMargins left="0.7" right="0.7" top="0.75" bottom="0.75" header="0.3" footer="0.3"/>
  <pageSetup paperSize="8" scale="37" fitToHeight="2" orientation="landscape" r:id="rId1"/>
  <colBreaks count="1" manualBreakCount="1">
    <brk id="24"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11CB61-3C4C-4483-B3A5-83A3126C9561}">
          <x14:formula1>
            <xm:f>DropDownList!$E$6:$P$6</xm:f>
          </x14:formula1>
          <xm:sqref>D6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7E378-0365-490B-B20B-33521483C69F}">
  <sheetPr codeName="Sheet21">
    <pageSetUpPr autoPageBreaks="0" fitToPage="1"/>
  </sheetPr>
  <dimension ref="A1:S91"/>
  <sheetViews>
    <sheetView topLeftCell="B1" zoomScale="80" zoomScaleNormal="80" workbookViewId="0">
      <selection activeCell="B1" sqref="B1"/>
    </sheetView>
  </sheetViews>
  <sheetFormatPr defaultColWidth="9.42578125" defaultRowHeight="12.75"/>
  <cols>
    <col min="1" max="1" width="2.42578125" style="47" hidden="1" customWidth="1"/>
    <col min="2" max="2" width="17.42578125" style="47" customWidth="1"/>
    <col min="3" max="3" width="15.42578125" style="47" customWidth="1"/>
    <col min="4" max="4" width="16.42578125" style="47" customWidth="1"/>
    <col min="5" max="18" width="15.42578125" style="47" customWidth="1"/>
    <col min="19" max="19" width="3.42578125" style="47" customWidth="1"/>
    <col min="20" max="16384" width="9.42578125" style="47"/>
  </cols>
  <sheetData>
    <row r="1" spans="1:19" ht="17.25" customHeight="1">
      <c r="B1" s="78" t="s">
        <v>1241</v>
      </c>
      <c r="C1" s="166"/>
      <c r="D1" s="166"/>
      <c r="E1" s="166"/>
      <c r="F1" s="166"/>
      <c r="G1" s="166"/>
      <c r="H1" s="166"/>
      <c r="I1" s="166"/>
      <c r="J1" s="166"/>
      <c r="K1" s="166"/>
      <c r="L1" s="166"/>
      <c r="M1" s="166"/>
      <c r="N1" s="166"/>
      <c r="O1" s="166"/>
      <c r="P1" s="166"/>
      <c r="Q1" s="166"/>
      <c r="R1" s="166"/>
      <c r="S1" s="166"/>
    </row>
    <row r="2" spans="1:19" ht="15" customHeight="1">
      <c r="B2" s="328" t="s">
        <v>537</v>
      </c>
      <c r="C2" s="966" t="str">
        <f>'Cover Page'!F15</f>
        <v>&lt;&lt;Enter by Insurer&gt;&gt;</v>
      </c>
      <c r="D2" s="967"/>
    </row>
    <row r="3" spans="1:19" ht="15" customHeight="1">
      <c r="B3" s="328" t="s">
        <v>538</v>
      </c>
      <c r="C3" s="995" t="str">
        <f>TEXT(IF('Cover Page'!P13="","",'Cover Page'!P13), "[$-en-HK,1]dd mmm yyyy")</f>
        <v/>
      </c>
      <c r="D3" s="996"/>
    </row>
    <row r="4" spans="1:19" ht="15" customHeight="1">
      <c r="B4" s="328" t="s">
        <v>539</v>
      </c>
      <c r="C4" s="997"/>
      <c r="D4" s="998"/>
    </row>
    <row r="5" spans="1:19" ht="15" hidden="1" customHeight="1"/>
    <row r="6" spans="1:19" ht="15" customHeight="1">
      <c r="A6" s="355"/>
      <c r="B6" s="356" t="s">
        <v>540</v>
      </c>
      <c r="C6" s="355"/>
      <c r="D6" s="354"/>
      <c r="E6" s="354"/>
      <c r="F6" s="478"/>
      <c r="G6" s="181"/>
      <c r="H6" s="181"/>
      <c r="I6" s="181"/>
      <c r="J6" s="354"/>
      <c r="K6" s="354"/>
      <c r="L6" s="354"/>
      <c r="M6" s="354"/>
    </row>
    <row r="7" spans="1:19" ht="15" customHeight="1">
      <c r="B7" s="169" t="s">
        <v>1242</v>
      </c>
      <c r="C7" s="170"/>
      <c r="D7" s="170"/>
      <c r="E7" s="170"/>
      <c r="F7" s="170"/>
      <c r="G7" s="170"/>
      <c r="H7" s="170"/>
      <c r="I7" s="170"/>
      <c r="J7" s="170"/>
      <c r="K7" s="170"/>
      <c r="L7" s="170"/>
      <c r="M7" s="170"/>
      <c r="N7" s="170"/>
      <c r="O7" s="170"/>
      <c r="P7" s="170"/>
      <c r="Q7" s="170"/>
      <c r="R7" s="170"/>
      <c r="S7" s="170"/>
    </row>
    <row r="8" spans="1:19" ht="15" hidden="1" customHeight="1"/>
    <row r="9" spans="1:19" ht="15" customHeight="1">
      <c r="B9" s="467" t="s">
        <v>1228</v>
      </c>
      <c r="C9" s="467" t="s">
        <v>542</v>
      </c>
      <c r="D9" s="467" t="s">
        <v>543</v>
      </c>
      <c r="E9" s="467" t="s">
        <v>544</v>
      </c>
      <c r="F9" s="467" t="s">
        <v>545</v>
      </c>
      <c r="G9" s="467" t="s">
        <v>667</v>
      </c>
      <c r="H9" s="467" t="s">
        <v>546</v>
      </c>
      <c r="I9" s="467" t="s">
        <v>547</v>
      </c>
      <c r="J9" s="467" t="s">
        <v>548</v>
      </c>
      <c r="K9" s="467" t="s">
        <v>549</v>
      </c>
      <c r="L9" s="467" t="s">
        <v>550</v>
      </c>
      <c r="M9" s="467" t="s">
        <v>551</v>
      </c>
      <c r="N9" s="467" t="s">
        <v>552</v>
      </c>
      <c r="O9" s="467" t="s">
        <v>553</v>
      </c>
      <c r="P9" s="467" t="s">
        <v>694</v>
      </c>
      <c r="Q9" s="467" t="s">
        <v>695</v>
      </c>
    </row>
    <row r="10" spans="1:19" ht="15" customHeight="1">
      <c r="B10" s="999" t="s">
        <v>1243</v>
      </c>
      <c r="C10" s="999" t="s">
        <v>1244</v>
      </c>
      <c r="D10" s="999" t="s">
        <v>1245</v>
      </c>
      <c r="E10" s="1000" t="s">
        <v>1246</v>
      </c>
      <c r="F10" s="1001"/>
      <c r="G10" s="1001"/>
      <c r="H10" s="1001"/>
      <c r="I10" s="1001"/>
      <c r="J10" s="1001"/>
      <c r="K10" s="1001"/>
      <c r="L10" s="1001"/>
      <c r="M10" s="1001"/>
      <c r="N10" s="1001"/>
      <c r="O10" s="1001"/>
      <c r="P10" s="1001"/>
      <c r="Q10" s="991"/>
    </row>
    <row r="11" spans="1:19" ht="15" customHeight="1">
      <c r="B11" s="802"/>
      <c r="C11" s="802"/>
      <c r="D11" s="802"/>
      <c r="E11" s="479" t="s">
        <v>1247</v>
      </c>
      <c r="F11" s="182">
        <f t="shared" ref="F11:P11" si="0">+G11-1</f>
        <v>-11</v>
      </c>
      <c r="G11" s="182">
        <f t="shared" si="0"/>
        <v>-10</v>
      </c>
      <c r="H11" s="182">
        <f t="shared" si="0"/>
        <v>-9</v>
      </c>
      <c r="I11" s="182">
        <f t="shared" si="0"/>
        <v>-8</v>
      </c>
      <c r="J11" s="182">
        <f t="shared" si="0"/>
        <v>-7</v>
      </c>
      <c r="K11" s="182">
        <f t="shared" si="0"/>
        <v>-6</v>
      </c>
      <c r="L11" s="182">
        <f t="shared" si="0"/>
        <v>-5</v>
      </c>
      <c r="M11" s="182">
        <f t="shared" si="0"/>
        <v>-4</v>
      </c>
      <c r="N11" s="182">
        <f t="shared" si="0"/>
        <v>-3</v>
      </c>
      <c r="O11" s="182">
        <f t="shared" si="0"/>
        <v>-2</v>
      </c>
      <c r="P11" s="182">
        <f t="shared" si="0"/>
        <v>-1</v>
      </c>
      <c r="Q11" s="182">
        <f>'Cover Page'!H13</f>
        <v>0</v>
      </c>
      <c r="S11" s="31"/>
    </row>
    <row r="12" spans="1:19" ht="15" customHeight="1">
      <c r="B12" s="992" t="s">
        <v>1248</v>
      </c>
      <c r="C12" s="480" t="s">
        <v>1249</v>
      </c>
      <c r="D12" s="481" t="s">
        <v>1250</v>
      </c>
      <c r="E12" s="172"/>
      <c r="F12" s="172"/>
      <c r="G12" s="172"/>
      <c r="H12" s="172"/>
      <c r="I12" s="172"/>
      <c r="J12" s="172"/>
      <c r="K12" s="172"/>
      <c r="L12" s="172"/>
      <c r="M12" s="172"/>
      <c r="N12" s="172"/>
      <c r="O12" s="172"/>
      <c r="P12" s="172"/>
      <c r="Q12" s="172"/>
    </row>
    <row r="13" spans="1:19" ht="15" customHeight="1">
      <c r="B13" s="993"/>
      <c r="C13" s="482"/>
      <c r="D13" s="481" t="s">
        <v>1251</v>
      </c>
      <c r="E13" s="172"/>
      <c r="F13" s="172"/>
      <c r="G13" s="172"/>
      <c r="H13" s="172"/>
      <c r="I13" s="172"/>
      <c r="J13" s="172"/>
      <c r="K13" s="172"/>
      <c r="L13" s="172"/>
      <c r="M13" s="172"/>
      <c r="N13" s="172"/>
      <c r="O13" s="172"/>
      <c r="P13" s="172"/>
      <c r="Q13" s="172"/>
    </row>
    <row r="14" spans="1:19" ht="15" customHeight="1">
      <c r="B14" s="993"/>
      <c r="C14" s="480" t="s">
        <v>1252</v>
      </c>
      <c r="D14" s="481" t="s">
        <v>1250</v>
      </c>
      <c r="E14" s="172"/>
      <c r="F14" s="172"/>
      <c r="G14" s="172"/>
      <c r="H14" s="172"/>
      <c r="I14" s="172"/>
      <c r="J14" s="172"/>
      <c r="K14" s="172"/>
      <c r="L14" s="172"/>
      <c r="M14" s="172"/>
      <c r="N14" s="172"/>
      <c r="O14" s="172"/>
      <c r="P14" s="172"/>
      <c r="Q14" s="172"/>
    </row>
    <row r="15" spans="1:19" ht="15" customHeight="1">
      <c r="B15" s="994"/>
      <c r="C15" s="482"/>
      <c r="D15" s="481" t="s">
        <v>1251</v>
      </c>
      <c r="E15" s="172"/>
      <c r="F15" s="172"/>
      <c r="G15" s="172"/>
      <c r="H15" s="172"/>
      <c r="I15" s="172"/>
      <c r="J15" s="172"/>
      <c r="K15" s="172"/>
      <c r="L15" s="172"/>
      <c r="M15" s="172"/>
      <c r="N15" s="172"/>
      <c r="O15" s="172"/>
      <c r="P15" s="172"/>
      <c r="Q15" s="172"/>
    </row>
    <row r="16" spans="1:19" ht="15" customHeight="1">
      <c r="B16" s="992" t="s">
        <v>1253</v>
      </c>
      <c r="C16" s="480" t="s">
        <v>1249</v>
      </c>
      <c r="D16" s="481" t="s">
        <v>1250</v>
      </c>
      <c r="E16" s="172"/>
      <c r="F16" s="172"/>
      <c r="G16" s="172"/>
      <c r="H16" s="172"/>
      <c r="I16" s="172"/>
      <c r="J16" s="172"/>
      <c r="K16" s="172"/>
      <c r="L16" s="172"/>
      <c r="M16" s="172"/>
      <c r="N16" s="172"/>
      <c r="O16" s="172"/>
      <c r="P16" s="172"/>
      <c r="Q16" s="172"/>
    </row>
    <row r="17" spans="2:17" ht="15" customHeight="1">
      <c r="B17" s="993"/>
      <c r="C17" s="482"/>
      <c r="D17" s="481" t="s">
        <v>1251</v>
      </c>
      <c r="E17" s="172"/>
      <c r="F17" s="172"/>
      <c r="G17" s="172"/>
      <c r="H17" s="172"/>
      <c r="I17" s="172"/>
      <c r="J17" s="172"/>
      <c r="K17" s="172"/>
      <c r="L17" s="172"/>
      <c r="M17" s="172"/>
      <c r="N17" s="172"/>
      <c r="O17" s="172"/>
      <c r="P17" s="172"/>
      <c r="Q17" s="172"/>
    </row>
    <row r="18" spans="2:17" ht="15" customHeight="1">
      <c r="B18" s="993"/>
      <c r="C18" s="480" t="s">
        <v>1252</v>
      </c>
      <c r="D18" s="481" t="s">
        <v>1250</v>
      </c>
      <c r="E18" s="172"/>
      <c r="F18" s="172"/>
      <c r="G18" s="172"/>
      <c r="H18" s="172"/>
      <c r="I18" s="172"/>
      <c r="J18" s="172"/>
      <c r="K18" s="172"/>
      <c r="L18" s="172"/>
      <c r="M18" s="172"/>
      <c r="N18" s="172"/>
      <c r="O18" s="172"/>
      <c r="P18" s="172"/>
      <c r="Q18" s="172"/>
    </row>
    <row r="19" spans="2:17" ht="15" customHeight="1">
      <c r="B19" s="994"/>
      <c r="C19" s="482"/>
      <c r="D19" s="481" t="s">
        <v>1251</v>
      </c>
      <c r="E19" s="172"/>
      <c r="F19" s="172"/>
      <c r="G19" s="172"/>
      <c r="H19" s="172"/>
      <c r="I19" s="172"/>
      <c r="J19" s="172"/>
      <c r="K19" s="172"/>
      <c r="L19" s="172"/>
      <c r="M19" s="172"/>
      <c r="N19" s="172"/>
      <c r="O19" s="172"/>
      <c r="P19" s="172"/>
      <c r="Q19" s="172"/>
    </row>
    <row r="20" spans="2:17" ht="15" customHeight="1">
      <c r="B20" s="992" t="s">
        <v>1254</v>
      </c>
      <c r="C20" s="480" t="s">
        <v>1249</v>
      </c>
      <c r="D20" s="481" t="s">
        <v>1250</v>
      </c>
      <c r="E20" s="172"/>
      <c r="F20" s="172"/>
      <c r="G20" s="172"/>
      <c r="H20" s="172"/>
      <c r="I20" s="172"/>
      <c r="J20" s="172"/>
      <c r="K20" s="172"/>
      <c r="L20" s="172"/>
      <c r="M20" s="172"/>
      <c r="N20" s="172"/>
      <c r="O20" s="172"/>
      <c r="P20" s="172"/>
      <c r="Q20" s="172"/>
    </row>
    <row r="21" spans="2:17" ht="15" customHeight="1">
      <c r="B21" s="993"/>
      <c r="C21" s="482"/>
      <c r="D21" s="481" t="s">
        <v>1251</v>
      </c>
      <c r="E21" s="172"/>
      <c r="F21" s="172"/>
      <c r="G21" s="172"/>
      <c r="H21" s="172"/>
      <c r="I21" s="172"/>
      <c r="J21" s="172"/>
      <c r="K21" s="172"/>
      <c r="L21" s="172"/>
      <c r="M21" s="172"/>
      <c r="N21" s="172"/>
      <c r="O21" s="172"/>
      <c r="P21" s="172"/>
      <c r="Q21" s="172"/>
    </row>
    <row r="22" spans="2:17" ht="15" customHeight="1">
      <c r="B22" s="993"/>
      <c r="C22" s="480" t="s">
        <v>1252</v>
      </c>
      <c r="D22" s="481" t="s">
        <v>1250</v>
      </c>
      <c r="E22" s="172"/>
      <c r="F22" s="172"/>
      <c r="G22" s="172"/>
      <c r="H22" s="172"/>
      <c r="I22" s="172"/>
      <c r="J22" s="172"/>
      <c r="K22" s="172"/>
      <c r="L22" s="172"/>
      <c r="M22" s="172"/>
      <c r="N22" s="172"/>
      <c r="O22" s="172"/>
      <c r="P22" s="172"/>
      <c r="Q22" s="172"/>
    </row>
    <row r="23" spans="2:17" ht="15" customHeight="1">
      <c r="B23" s="994"/>
      <c r="C23" s="482"/>
      <c r="D23" s="481" t="s">
        <v>1251</v>
      </c>
      <c r="E23" s="172"/>
      <c r="F23" s="172"/>
      <c r="G23" s="172"/>
      <c r="H23" s="172"/>
      <c r="I23" s="172"/>
      <c r="J23" s="172"/>
      <c r="K23" s="172"/>
      <c r="L23" s="172"/>
      <c r="M23" s="172"/>
      <c r="N23" s="172"/>
      <c r="O23" s="172"/>
      <c r="P23" s="172"/>
      <c r="Q23" s="172"/>
    </row>
    <row r="24" spans="2:17" ht="15" customHeight="1">
      <c r="B24" s="992" t="s">
        <v>1255</v>
      </c>
      <c r="C24" s="480" t="s">
        <v>1249</v>
      </c>
      <c r="D24" s="481" t="s">
        <v>1250</v>
      </c>
      <c r="E24" s="172"/>
      <c r="F24" s="172"/>
      <c r="G24" s="172"/>
      <c r="H24" s="172"/>
      <c r="I24" s="172"/>
      <c r="J24" s="172"/>
      <c r="K24" s="172"/>
      <c r="L24" s="172"/>
      <c r="M24" s="172"/>
      <c r="N24" s="172"/>
      <c r="O24" s="172"/>
      <c r="P24" s="172"/>
      <c r="Q24" s="172"/>
    </row>
    <row r="25" spans="2:17" ht="15" customHeight="1">
      <c r="B25" s="993"/>
      <c r="C25" s="482"/>
      <c r="D25" s="481" t="s">
        <v>1251</v>
      </c>
      <c r="E25" s="172"/>
      <c r="F25" s="172"/>
      <c r="G25" s="172"/>
      <c r="H25" s="172"/>
      <c r="I25" s="172"/>
      <c r="J25" s="172"/>
      <c r="K25" s="172"/>
      <c r="L25" s="172"/>
      <c r="M25" s="172"/>
      <c r="N25" s="172"/>
      <c r="O25" s="172"/>
      <c r="P25" s="172"/>
      <c r="Q25" s="172"/>
    </row>
    <row r="26" spans="2:17" ht="15" customHeight="1">
      <c r="B26" s="993"/>
      <c r="C26" s="480" t="s">
        <v>1252</v>
      </c>
      <c r="D26" s="481" t="s">
        <v>1250</v>
      </c>
      <c r="E26" s="172"/>
      <c r="F26" s="172"/>
      <c r="G26" s="172"/>
      <c r="H26" s="172"/>
      <c r="I26" s="172"/>
      <c r="J26" s="172"/>
      <c r="K26" s="172"/>
      <c r="L26" s="172"/>
      <c r="M26" s="172"/>
      <c r="N26" s="172"/>
      <c r="O26" s="172"/>
      <c r="P26" s="172"/>
      <c r="Q26" s="172"/>
    </row>
    <row r="27" spans="2:17" ht="15" customHeight="1">
      <c r="B27" s="994"/>
      <c r="C27" s="482"/>
      <c r="D27" s="481" t="s">
        <v>1251</v>
      </c>
      <c r="E27" s="172"/>
      <c r="F27" s="172"/>
      <c r="G27" s="172"/>
      <c r="H27" s="172"/>
      <c r="I27" s="172"/>
      <c r="J27" s="172"/>
      <c r="K27" s="172"/>
      <c r="L27" s="172"/>
      <c r="M27" s="172"/>
      <c r="N27" s="172"/>
      <c r="O27" s="172"/>
      <c r="P27" s="172"/>
      <c r="Q27" s="172"/>
    </row>
    <row r="28" spans="2:17" ht="15" customHeight="1">
      <c r="B28" s="992" t="s">
        <v>1256</v>
      </c>
      <c r="C28" s="480" t="s">
        <v>1249</v>
      </c>
      <c r="D28" s="481" t="s">
        <v>1250</v>
      </c>
      <c r="E28" s="172"/>
      <c r="F28" s="172"/>
      <c r="G28" s="172"/>
      <c r="H28" s="172"/>
      <c r="I28" s="172"/>
      <c r="J28" s="172"/>
      <c r="K28" s="172"/>
      <c r="L28" s="172"/>
      <c r="M28" s="172"/>
      <c r="N28" s="172"/>
      <c r="O28" s="172"/>
      <c r="P28" s="172"/>
      <c r="Q28" s="172"/>
    </row>
    <row r="29" spans="2:17" ht="15" customHeight="1">
      <c r="B29" s="993"/>
      <c r="C29" s="482"/>
      <c r="D29" s="481" t="s">
        <v>1251</v>
      </c>
      <c r="E29" s="172"/>
      <c r="F29" s="172"/>
      <c r="G29" s="172"/>
      <c r="H29" s="172"/>
      <c r="I29" s="172"/>
      <c r="J29" s="172"/>
      <c r="K29" s="172"/>
      <c r="L29" s="172"/>
      <c r="M29" s="172"/>
      <c r="N29" s="172"/>
      <c r="O29" s="172"/>
      <c r="P29" s="172"/>
      <c r="Q29" s="172"/>
    </row>
    <row r="30" spans="2:17" ht="15" customHeight="1">
      <c r="B30" s="993"/>
      <c r="C30" s="480" t="s">
        <v>1252</v>
      </c>
      <c r="D30" s="481" t="s">
        <v>1250</v>
      </c>
      <c r="E30" s="172"/>
      <c r="F30" s="172"/>
      <c r="G30" s="172"/>
      <c r="H30" s="172"/>
      <c r="I30" s="172"/>
      <c r="J30" s="172"/>
      <c r="K30" s="172"/>
      <c r="L30" s="172"/>
      <c r="M30" s="172"/>
      <c r="N30" s="172"/>
      <c r="O30" s="172"/>
      <c r="P30" s="172"/>
      <c r="Q30" s="172"/>
    </row>
    <row r="31" spans="2:17" ht="15" customHeight="1">
      <c r="B31" s="994"/>
      <c r="C31" s="482"/>
      <c r="D31" s="481" t="s">
        <v>1251</v>
      </c>
      <c r="E31" s="172"/>
      <c r="F31" s="172"/>
      <c r="G31" s="172"/>
      <c r="H31" s="172"/>
      <c r="I31" s="172"/>
      <c r="J31" s="172"/>
      <c r="K31" s="172"/>
      <c r="L31" s="172"/>
      <c r="M31" s="172"/>
      <c r="N31" s="172"/>
      <c r="O31" s="172"/>
      <c r="P31" s="172"/>
      <c r="Q31" s="172"/>
    </row>
    <row r="32" spans="2:17" ht="15" customHeight="1">
      <c r="B32" s="992" t="s">
        <v>1257</v>
      </c>
      <c r="C32" s="480" t="s">
        <v>1249</v>
      </c>
      <c r="D32" s="481" t="s">
        <v>1250</v>
      </c>
      <c r="E32" s="172"/>
      <c r="F32" s="172"/>
      <c r="G32" s="172"/>
      <c r="H32" s="172"/>
      <c r="I32" s="172"/>
      <c r="J32" s="172"/>
      <c r="K32" s="172"/>
      <c r="L32" s="172"/>
      <c r="M32" s="172"/>
      <c r="N32" s="172"/>
      <c r="O32" s="172"/>
      <c r="P32" s="172"/>
      <c r="Q32" s="172"/>
    </row>
    <row r="33" spans="2:17" ht="15" customHeight="1">
      <c r="B33" s="993"/>
      <c r="C33" s="482"/>
      <c r="D33" s="481" t="s">
        <v>1251</v>
      </c>
      <c r="E33" s="172"/>
      <c r="F33" s="172"/>
      <c r="G33" s="172"/>
      <c r="H33" s="172"/>
      <c r="I33" s="172"/>
      <c r="J33" s="172"/>
      <c r="K33" s="172"/>
      <c r="L33" s="172"/>
      <c r="M33" s="172"/>
      <c r="N33" s="172"/>
      <c r="O33" s="172"/>
      <c r="P33" s="172"/>
      <c r="Q33" s="172"/>
    </row>
    <row r="34" spans="2:17" ht="15" customHeight="1">
      <c r="B34" s="993"/>
      <c r="C34" s="480" t="s">
        <v>1252</v>
      </c>
      <c r="D34" s="481" t="s">
        <v>1250</v>
      </c>
      <c r="E34" s="172"/>
      <c r="F34" s="172"/>
      <c r="G34" s="172"/>
      <c r="H34" s="172"/>
      <c r="I34" s="172"/>
      <c r="J34" s="172"/>
      <c r="K34" s="172"/>
      <c r="L34" s="172"/>
      <c r="M34" s="172"/>
      <c r="N34" s="172"/>
      <c r="O34" s="172"/>
      <c r="P34" s="172"/>
      <c r="Q34" s="172"/>
    </row>
    <row r="35" spans="2:17" ht="15" customHeight="1">
      <c r="B35" s="994"/>
      <c r="C35" s="482"/>
      <c r="D35" s="481" t="s">
        <v>1251</v>
      </c>
      <c r="E35" s="172"/>
      <c r="F35" s="172"/>
      <c r="G35" s="172"/>
      <c r="H35" s="172"/>
      <c r="I35" s="172"/>
      <c r="J35" s="172"/>
      <c r="K35" s="172"/>
      <c r="L35" s="172"/>
      <c r="M35" s="172"/>
      <c r="N35" s="172"/>
      <c r="O35" s="172"/>
      <c r="P35" s="172"/>
      <c r="Q35" s="172"/>
    </row>
    <row r="36" spans="2:17" ht="15" customHeight="1">
      <c r="B36" s="992" t="s">
        <v>1258</v>
      </c>
      <c r="C36" s="480" t="s">
        <v>1249</v>
      </c>
      <c r="D36" s="481" t="s">
        <v>1250</v>
      </c>
      <c r="E36" s="172"/>
      <c r="F36" s="172"/>
      <c r="G36" s="172"/>
      <c r="H36" s="172"/>
      <c r="I36" s="172"/>
      <c r="J36" s="172"/>
      <c r="K36" s="172"/>
      <c r="L36" s="172"/>
      <c r="M36" s="172"/>
      <c r="N36" s="172"/>
      <c r="O36" s="172"/>
      <c r="P36" s="172"/>
      <c r="Q36" s="172"/>
    </row>
    <row r="37" spans="2:17" ht="15" customHeight="1">
      <c r="B37" s="993"/>
      <c r="C37" s="482"/>
      <c r="D37" s="481" t="s">
        <v>1251</v>
      </c>
      <c r="E37" s="172"/>
      <c r="F37" s="172"/>
      <c r="G37" s="172"/>
      <c r="H37" s="172"/>
      <c r="I37" s="172"/>
      <c r="J37" s="172"/>
      <c r="K37" s="172"/>
      <c r="L37" s="172"/>
      <c r="M37" s="172"/>
      <c r="N37" s="172"/>
      <c r="O37" s="172"/>
      <c r="P37" s="172"/>
      <c r="Q37" s="172"/>
    </row>
    <row r="38" spans="2:17" ht="15" customHeight="1">
      <c r="B38" s="993"/>
      <c r="C38" s="480" t="s">
        <v>1252</v>
      </c>
      <c r="D38" s="481" t="s">
        <v>1250</v>
      </c>
      <c r="E38" s="172"/>
      <c r="F38" s="172"/>
      <c r="G38" s="172"/>
      <c r="H38" s="172"/>
      <c r="I38" s="172"/>
      <c r="J38" s="172"/>
      <c r="K38" s="172"/>
      <c r="L38" s="172"/>
      <c r="M38" s="172"/>
      <c r="N38" s="172"/>
      <c r="O38" s="172"/>
      <c r="P38" s="172"/>
      <c r="Q38" s="172"/>
    </row>
    <row r="39" spans="2:17" ht="15" customHeight="1">
      <c r="B39" s="994"/>
      <c r="C39" s="482"/>
      <c r="D39" s="481" t="s">
        <v>1251</v>
      </c>
      <c r="E39" s="172"/>
      <c r="F39" s="172"/>
      <c r="G39" s="172"/>
      <c r="H39" s="172"/>
      <c r="I39" s="172"/>
      <c r="J39" s="172"/>
      <c r="K39" s="172"/>
      <c r="L39" s="172"/>
      <c r="M39" s="172"/>
      <c r="N39" s="172"/>
      <c r="O39" s="172"/>
      <c r="P39" s="172"/>
      <c r="Q39" s="172"/>
    </row>
    <row r="40" spans="2:17" ht="15" customHeight="1">
      <c r="B40" s="992" t="s">
        <v>1259</v>
      </c>
      <c r="C40" s="480" t="s">
        <v>1249</v>
      </c>
      <c r="D40" s="481" t="s">
        <v>1250</v>
      </c>
      <c r="E40" s="172"/>
      <c r="F40" s="172"/>
      <c r="G40" s="172"/>
      <c r="H40" s="172"/>
      <c r="I40" s="172"/>
      <c r="J40" s="172"/>
      <c r="K40" s="172"/>
      <c r="L40" s="172"/>
      <c r="M40" s="172"/>
      <c r="N40" s="172"/>
      <c r="O40" s="172"/>
      <c r="P40" s="172"/>
      <c r="Q40" s="172"/>
    </row>
    <row r="41" spans="2:17" ht="15" customHeight="1">
      <c r="B41" s="993"/>
      <c r="C41" s="482"/>
      <c r="D41" s="481" t="s">
        <v>1251</v>
      </c>
      <c r="E41" s="172"/>
      <c r="F41" s="172"/>
      <c r="G41" s="172"/>
      <c r="H41" s="172"/>
      <c r="I41" s="172"/>
      <c r="J41" s="172"/>
      <c r="K41" s="172"/>
      <c r="L41" s="172"/>
      <c r="M41" s="172"/>
      <c r="N41" s="172"/>
      <c r="O41" s="172"/>
      <c r="P41" s="172"/>
      <c r="Q41" s="172"/>
    </row>
    <row r="42" spans="2:17" ht="15" customHeight="1">
      <c r="B42" s="993"/>
      <c r="C42" s="480" t="s">
        <v>1252</v>
      </c>
      <c r="D42" s="481" t="s">
        <v>1250</v>
      </c>
      <c r="E42" s="172"/>
      <c r="F42" s="172"/>
      <c r="G42" s="172"/>
      <c r="H42" s="172"/>
      <c r="I42" s="172"/>
      <c r="J42" s="172"/>
      <c r="K42" s="172"/>
      <c r="L42" s="172"/>
      <c r="M42" s="172"/>
      <c r="N42" s="172"/>
      <c r="O42" s="172"/>
      <c r="P42" s="172"/>
      <c r="Q42" s="172"/>
    </row>
    <row r="43" spans="2:17" ht="15" customHeight="1">
      <c r="B43" s="994"/>
      <c r="C43" s="482"/>
      <c r="D43" s="481" t="s">
        <v>1251</v>
      </c>
      <c r="E43" s="172"/>
      <c r="F43" s="172"/>
      <c r="G43" s="172"/>
      <c r="H43" s="172"/>
      <c r="I43" s="172"/>
      <c r="J43" s="172"/>
      <c r="K43" s="172"/>
      <c r="L43" s="172"/>
      <c r="M43" s="172"/>
      <c r="N43" s="172"/>
      <c r="O43" s="172"/>
      <c r="P43" s="172"/>
      <c r="Q43" s="172"/>
    </row>
    <row r="44" spans="2:17" ht="15" customHeight="1">
      <c r="B44" s="992" t="s">
        <v>1260</v>
      </c>
      <c r="C44" s="480" t="s">
        <v>1249</v>
      </c>
      <c r="D44" s="481" t="s">
        <v>1250</v>
      </c>
      <c r="E44" s="172"/>
      <c r="F44" s="172"/>
      <c r="G44" s="172"/>
      <c r="H44" s="172"/>
      <c r="I44" s="172"/>
      <c r="J44" s="172"/>
      <c r="K44" s="172"/>
      <c r="L44" s="172"/>
      <c r="M44" s="172"/>
      <c r="N44" s="172"/>
      <c r="O44" s="172"/>
      <c r="P44" s="172"/>
      <c r="Q44" s="172"/>
    </row>
    <row r="45" spans="2:17" ht="15" customHeight="1">
      <c r="B45" s="993"/>
      <c r="C45" s="482"/>
      <c r="D45" s="481" t="s">
        <v>1251</v>
      </c>
      <c r="E45" s="172"/>
      <c r="F45" s="172"/>
      <c r="G45" s="172"/>
      <c r="H45" s="172"/>
      <c r="I45" s="172"/>
      <c r="J45" s="172"/>
      <c r="K45" s="172"/>
      <c r="L45" s="172"/>
      <c r="M45" s="172"/>
      <c r="N45" s="172"/>
      <c r="O45" s="172"/>
      <c r="P45" s="172"/>
      <c r="Q45" s="172"/>
    </row>
    <row r="46" spans="2:17" ht="15" customHeight="1">
      <c r="B46" s="993"/>
      <c r="C46" s="480" t="s">
        <v>1252</v>
      </c>
      <c r="D46" s="481" t="s">
        <v>1250</v>
      </c>
      <c r="E46" s="172"/>
      <c r="F46" s="172"/>
      <c r="G46" s="172"/>
      <c r="H46" s="172"/>
      <c r="I46" s="172"/>
      <c r="J46" s="172"/>
      <c r="K46" s="172"/>
      <c r="L46" s="172"/>
      <c r="M46" s="172"/>
      <c r="N46" s="172"/>
      <c r="O46" s="172"/>
      <c r="P46" s="172"/>
      <c r="Q46" s="172"/>
    </row>
    <row r="47" spans="2:17" ht="15" customHeight="1">
      <c r="B47" s="994"/>
      <c r="C47" s="482"/>
      <c r="D47" s="481" t="s">
        <v>1251</v>
      </c>
      <c r="E47" s="172"/>
      <c r="F47" s="172"/>
      <c r="G47" s="172"/>
      <c r="H47" s="172"/>
      <c r="I47" s="172"/>
      <c r="J47" s="172"/>
      <c r="K47" s="172"/>
      <c r="L47" s="172"/>
      <c r="M47" s="172"/>
      <c r="N47" s="172"/>
      <c r="O47" s="172"/>
      <c r="P47" s="172"/>
      <c r="Q47" s="172"/>
    </row>
    <row r="48" spans="2:17" ht="15" customHeight="1">
      <c r="B48" s="483" t="s">
        <v>557</v>
      </c>
      <c r="C48" s="484" t="s">
        <v>1261</v>
      </c>
      <c r="D48" s="481" t="s">
        <v>1262</v>
      </c>
      <c r="E48" s="173">
        <f t="shared" ref="E48:Q48" si="1">+SUM(E12:E47)</f>
        <v>0</v>
      </c>
      <c r="F48" s="173">
        <f t="shared" si="1"/>
        <v>0</v>
      </c>
      <c r="G48" s="173">
        <f t="shared" si="1"/>
        <v>0</v>
      </c>
      <c r="H48" s="173">
        <f t="shared" si="1"/>
        <v>0</v>
      </c>
      <c r="I48" s="173">
        <f t="shared" si="1"/>
        <v>0</v>
      </c>
      <c r="J48" s="173">
        <f t="shared" si="1"/>
        <v>0</v>
      </c>
      <c r="K48" s="173">
        <f t="shared" si="1"/>
        <v>0</v>
      </c>
      <c r="L48" s="173">
        <f t="shared" si="1"/>
        <v>0</v>
      </c>
      <c r="M48" s="173">
        <f t="shared" si="1"/>
        <v>0</v>
      </c>
      <c r="N48" s="173">
        <f t="shared" si="1"/>
        <v>0</v>
      </c>
      <c r="O48" s="173">
        <f t="shared" si="1"/>
        <v>0</v>
      </c>
      <c r="P48" s="173">
        <f t="shared" si="1"/>
        <v>0</v>
      </c>
      <c r="Q48" s="173">
        <f t="shared" si="1"/>
        <v>0</v>
      </c>
    </row>
    <row r="49" spans="2:19" ht="15" customHeight="1"/>
    <row r="50" spans="2:19" ht="16.5" customHeight="1">
      <c r="B50" s="169" t="s">
        <v>1263</v>
      </c>
      <c r="C50" s="170"/>
      <c r="D50" s="170"/>
      <c r="E50" s="170"/>
      <c r="F50" s="170"/>
      <c r="G50" s="170"/>
      <c r="H50" s="170"/>
      <c r="I50" s="170"/>
      <c r="J50" s="170"/>
      <c r="K50" s="170"/>
      <c r="L50" s="170"/>
      <c r="M50" s="170"/>
      <c r="N50" s="170"/>
      <c r="O50" s="170"/>
      <c r="P50" s="170"/>
      <c r="Q50" s="170"/>
      <c r="R50" s="170"/>
      <c r="S50" s="170"/>
    </row>
    <row r="51" spans="2:19" ht="16.5" hidden="1" customHeight="1"/>
    <row r="52" spans="2:19" ht="15" customHeight="1">
      <c r="B52" s="467" t="s">
        <v>1228</v>
      </c>
      <c r="C52" s="467" t="s">
        <v>542</v>
      </c>
      <c r="D52" s="467" t="s">
        <v>543</v>
      </c>
      <c r="E52" s="467" t="s">
        <v>544</v>
      </c>
      <c r="F52" s="467" t="s">
        <v>545</v>
      </c>
      <c r="G52" s="467" t="s">
        <v>667</v>
      </c>
      <c r="H52" s="467" t="s">
        <v>546</v>
      </c>
      <c r="I52" s="467" t="s">
        <v>547</v>
      </c>
      <c r="J52" s="467" t="s">
        <v>548</v>
      </c>
      <c r="K52" s="467" t="s">
        <v>549</v>
      </c>
      <c r="L52" s="467" t="s">
        <v>550</v>
      </c>
      <c r="M52" s="467" t="s">
        <v>551</v>
      </c>
      <c r="N52" s="467" t="s">
        <v>552</v>
      </c>
      <c r="O52" s="467" t="s">
        <v>553</v>
      </c>
      <c r="P52" s="467" t="s">
        <v>694</v>
      </c>
      <c r="Q52" s="467" t="s">
        <v>695</v>
      </c>
      <c r="R52" s="467" t="s">
        <v>783</v>
      </c>
      <c r="S52" s="31"/>
    </row>
    <row r="53" spans="2:19" ht="30" customHeight="1">
      <c r="B53" s="999" t="s">
        <v>1243</v>
      </c>
      <c r="C53" s="999" t="s">
        <v>1244</v>
      </c>
      <c r="D53" s="999" t="s">
        <v>1245</v>
      </c>
      <c r="E53" s="1000" t="s">
        <v>1246</v>
      </c>
      <c r="F53" s="1001"/>
      <c r="G53" s="1001"/>
      <c r="H53" s="1001"/>
      <c r="I53" s="1001"/>
      <c r="J53" s="1001"/>
      <c r="K53" s="1001"/>
      <c r="L53" s="1001"/>
      <c r="M53" s="1001"/>
      <c r="N53" s="1001"/>
      <c r="O53" s="1001"/>
      <c r="P53" s="1001"/>
      <c r="Q53" s="991"/>
      <c r="R53" s="800" t="s">
        <v>1264</v>
      </c>
    </row>
    <row r="54" spans="2:19" ht="15" customHeight="1">
      <c r="B54" s="802"/>
      <c r="C54" s="802"/>
      <c r="D54" s="802"/>
      <c r="E54" s="479" t="s">
        <v>1247</v>
      </c>
      <c r="F54" s="182">
        <f t="shared" ref="F54:P54" si="2">+G54-1</f>
        <v>-11</v>
      </c>
      <c r="G54" s="182">
        <f t="shared" si="2"/>
        <v>-10</v>
      </c>
      <c r="H54" s="182">
        <f t="shared" si="2"/>
        <v>-9</v>
      </c>
      <c r="I54" s="182">
        <f t="shared" si="2"/>
        <v>-8</v>
      </c>
      <c r="J54" s="182">
        <f t="shared" si="2"/>
        <v>-7</v>
      </c>
      <c r="K54" s="182">
        <f t="shared" si="2"/>
        <v>-6</v>
      </c>
      <c r="L54" s="182">
        <f t="shared" si="2"/>
        <v>-5</v>
      </c>
      <c r="M54" s="182">
        <f t="shared" si="2"/>
        <v>-4</v>
      </c>
      <c r="N54" s="182">
        <f t="shared" si="2"/>
        <v>-3</v>
      </c>
      <c r="O54" s="182">
        <f t="shared" si="2"/>
        <v>-2</v>
      </c>
      <c r="P54" s="182">
        <f t="shared" si="2"/>
        <v>-1</v>
      </c>
      <c r="Q54" s="182">
        <f>'Cover Page'!H13</f>
        <v>0</v>
      </c>
      <c r="R54" s="802"/>
    </row>
    <row r="55" spans="2:19" ht="15" customHeight="1">
      <c r="B55" s="992" t="s">
        <v>1248</v>
      </c>
      <c r="C55" s="480" t="s">
        <v>1249</v>
      </c>
      <c r="D55" s="481" t="s">
        <v>1250</v>
      </c>
      <c r="E55" s="172"/>
      <c r="F55" s="172"/>
      <c r="G55" s="172"/>
      <c r="H55" s="172"/>
      <c r="I55" s="172"/>
      <c r="J55" s="172"/>
      <c r="K55" s="172"/>
      <c r="L55" s="172"/>
      <c r="M55" s="172"/>
      <c r="N55" s="172"/>
      <c r="O55" s="172"/>
      <c r="P55" s="172"/>
      <c r="Q55" s="172"/>
      <c r="R55" s="1002"/>
    </row>
    <row r="56" spans="2:19" ht="15" customHeight="1">
      <c r="B56" s="993"/>
      <c r="C56" s="482"/>
      <c r="D56" s="481" t="s">
        <v>1251</v>
      </c>
      <c r="E56" s="172"/>
      <c r="F56" s="172"/>
      <c r="G56" s="172"/>
      <c r="H56" s="172"/>
      <c r="I56" s="172"/>
      <c r="J56" s="172"/>
      <c r="K56" s="172"/>
      <c r="L56" s="172"/>
      <c r="M56" s="172"/>
      <c r="N56" s="172"/>
      <c r="O56" s="172"/>
      <c r="P56" s="172"/>
      <c r="Q56" s="172"/>
      <c r="R56" s="1003"/>
    </row>
    <row r="57" spans="2:19" ht="15" customHeight="1">
      <c r="B57" s="993"/>
      <c r="C57" s="480" t="s">
        <v>1252</v>
      </c>
      <c r="D57" s="481" t="s">
        <v>1250</v>
      </c>
      <c r="E57" s="172"/>
      <c r="F57" s="172"/>
      <c r="G57" s="172"/>
      <c r="H57" s="172"/>
      <c r="I57" s="172"/>
      <c r="J57" s="172"/>
      <c r="K57" s="172"/>
      <c r="L57" s="172"/>
      <c r="M57" s="172"/>
      <c r="N57" s="172"/>
      <c r="O57" s="172"/>
      <c r="P57" s="172"/>
      <c r="Q57" s="172"/>
      <c r="R57" s="1003"/>
    </row>
    <row r="58" spans="2:19" ht="15" customHeight="1">
      <c r="B58" s="994"/>
      <c r="C58" s="482"/>
      <c r="D58" s="481" t="s">
        <v>1251</v>
      </c>
      <c r="E58" s="172"/>
      <c r="F58" s="172"/>
      <c r="G58" s="172"/>
      <c r="H58" s="172"/>
      <c r="I58" s="172"/>
      <c r="J58" s="172"/>
      <c r="K58" s="172"/>
      <c r="L58" s="172"/>
      <c r="M58" s="172"/>
      <c r="N58" s="172"/>
      <c r="O58" s="172"/>
      <c r="P58" s="172"/>
      <c r="Q58" s="172"/>
      <c r="R58" s="1004"/>
    </row>
    <row r="59" spans="2:19" ht="15" customHeight="1">
      <c r="B59" s="992" t="s">
        <v>1253</v>
      </c>
      <c r="C59" s="480" t="s">
        <v>1249</v>
      </c>
      <c r="D59" s="481" t="s">
        <v>1250</v>
      </c>
      <c r="E59" s="172"/>
      <c r="F59" s="172"/>
      <c r="G59" s="172"/>
      <c r="H59" s="172"/>
      <c r="I59" s="172"/>
      <c r="J59" s="172"/>
      <c r="K59" s="172"/>
      <c r="L59" s="172"/>
      <c r="M59" s="172"/>
      <c r="N59" s="172"/>
      <c r="O59" s="172"/>
      <c r="P59" s="172"/>
      <c r="Q59" s="172"/>
      <c r="R59" s="1002"/>
    </row>
    <row r="60" spans="2:19" ht="15" customHeight="1">
      <c r="B60" s="993"/>
      <c r="C60" s="482"/>
      <c r="D60" s="481" t="s">
        <v>1251</v>
      </c>
      <c r="E60" s="172"/>
      <c r="F60" s="172"/>
      <c r="G60" s="172"/>
      <c r="H60" s="172"/>
      <c r="I60" s="172"/>
      <c r="J60" s="172"/>
      <c r="K60" s="172"/>
      <c r="L60" s="172"/>
      <c r="M60" s="172"/>
      <c r="N60" s="172"/>
      <c r="O60" s="172"/>
      <c r="P60" s="172"/>
      <c r="Q60" s="172"/>
      <c r="R60" s="1003"/>
    </row>
    <row r="61" spans="2:19" ht="15" customHeight="1">
      <c r="B61" s="993"/>
      <c r="C61" s="480" t="s">
        <v>1252</v>
      </c>
      <c r="D61" s="481" t="s">
        <v>1250</v>
      </c>
      <c r="E61" s="172"/>
      <c r="F61" s="172"/>
      <c r="G61" s="172"/>
      <c r="H61" s="172"/>
      <c r="I61" s="172"/>
      <c r="J61" s="172"/>
      <c r="K61" s="172"/>
      <c r="L61" s="172"/>
      <c r="M61" s="172"/>
      <c r="N61" s="172"/>
      <c r="O61" s="172"/>
      <c r="P61" s="172"/>
      <c r="Q61" s="172"/>
      <c r="R61" s="1003"/>
    </row>
    <row r="62" spans="2:19" ht="15" customHeight="1">
      <c r="B62" s="994"/>
      <c r="C62" s="482"/>
      <c r="D62" s="481" t="s">
        <v>1251</v>
      </c>
      <c r="E62" s="172"/>
      <c r="F62" s="172"/>
      <c r="G62" s="172"/>
      <c r="H62" s="172"/>
      <c r="I62" s="172"/>
      <c r="J62" s="172"/>
      <c r="K62" s="172"/>
      <c r="L62" s="172"/>
      <c r="M62" s="172"/>
      <c r="N62" s="172"/>
      <c r="O62" s="172"/>
      <c r="P62" s="172"/>
      <c r="Q62" s="172"/>
      <c r="R62" s="1004"/>
    </row>
    <row r="63" spans="2:19" ht="15" customHeight="1">
      <c r="B63" s="992" t="s">
        <v>1254</v>
      </c>
      <c r="C63" s="480" t="s">
        <v>1249</v>
      </c>
      <c r="D63" s="481" t="s">
        <v>1250</v>
      </c>
      <c r="E63" s="172"/>
      <c r="F63" s="172"/>
      <c r="G63" s="172"/>
      <c r="H63" s="172"/>
      <c r="I63" s="172"/>
      <c r="J63" s="172"/>
      <c r="K63" s="172"/>
      <c r="L63" s="172"/>
      <c r="M63" s="172"/>
      <c r="N63" s="172"/>
      <c r="O63" s="172"/>
      <c r="P63" s="172"/>
      <c r="Q63" s="172"/>
      <c r="R63" s="1002"/>
    </row>
    <row r="64" spans="2:19" ht="15" customHeight="1">
      <c r="B64" s="993"/>
      <c r="C64" s="482"/>
      <c r="D64" s="481" t="s">
        <v>1251</v>
      </c>
      <c r="E64" s="172"/>
      <c r="F64" s="172"/>
      <c r="G64" s="172"/>
      <c r="H64" s="172"/>
      <c r="I64" s="172"/>
      <c r="J64" s="172"/>
      <c r="K64" s="172"/>
      <c r="L64" s="172"/>
      <c r="M64" s="172"/>
      <c r="N64" s="172"/>
      <c r="O64" s="172"/>
      <c r="P64" s="172"/>
      <c r="Q64" s="172"/>
      <c r="R64" s="1003"/>
    </row>
    <row r="65" spans="2:18" ht="15" customHeight="1">
      <c r="B65" s="993"/>
      <c r="C65" s="480" t="s">
        <v>1252</v>
      </c>
      <c r="D65" s="481" t="s">
        <v>1250</v>
      </c>
      <c r="E65" s="172"/>
      <c r="F65" s="172"/>
      <c r="G65" s="172"/>
      <c r="H65" s="172"/>
      <c r="I65" s="172"/>
      <c r="J65" s="172"/>
      <c r="K65" s="172"/>
      <c r="L65" s="172"/>
      <c r="M65" s="172"/>
      <c r="N65" s="172"/>
      <c r="O65" s="172"/>
      <c r="P65" s="172"/>
      <c r="Q65" s="172"/>
      <c r="R65" s="1003"/>
    </row>
    <row r="66" spans="2:18" ht="15" customHeight="1">
      <c r="B66" s="994"/>
      <c r="C66" s="482"/>
      <c r="D66" s="481" t="s">
        <v>1251</v>
      </c>
      <c r="E66" s="172"/>
      <c r="F66" s="172"/>
      <c r="G66" s="172"/>
      <c r="H66" s="172"/>
      <c r="I66" s="172"/>
      <c r="J66" s="172"/>
      <c r="K66" s="172"/>
      <c r="L66" s="172"/>
      <c r="M66" s="172"/>
      <c r="N66" s="172"/>
      <c r="O66" s="172"/>
      <c r="P66" s="172"/>
      <c r="Q66" s="172"/>
      <c r="R66" s="1004"/>
    </row>
    <row r="67" spans="2:18" ht="15" customHeight="1">
      <c r="B67" s="992" t="s">
        <v>1255</v>
      </c>
      <c r="C67" s="480" t="s">
        <v>1249</v>
      </c>
      <c r="D67" s="481" t="s">
        <v>1250</v>
      </c>
      <c r="E67" s="172"/>
      <c r="F67" s="172"/>
      <c r="G67" s="172"/>
      <c r="H67" s="172"/>
      <c r="I67" s="172"/>
      <c r="J67" s="172"/>
      <c r="K67" s="172"/>
      <c r="L67" s="172"/>
      <c r="M67" s="172"/>
      <c r="N67" s="172"/>
      <c r="O67" s="172"/>
      <c r="P67" s="172"/>
      <c r="Q67" s="172"/>
      <c r="R67" s="1002"/>
    </row>
    <row r="68" spans="2:18" ht="15" customHeight="1">
      <c r="B68" s="993"/>
      <c r="C68" s="482"/>
      <c r="D68" s="481" t="s">
        <v>1251</v>
      </c>
      <c r="E68" s="172"/>
      <c r="F68" s="172"/>
      <c r="G68" s="172"/>
      <c r="H68" s="172"/>
      <c r="I68" s="172"/>
      <c r="J68" s="172"/>
      <c r="K68" s="172"/>
      <c r="L68" s="172"/>
      <c r="M68" s="172"/>
      <c r="N68" s="172"/>
      <c r="O68" s="172"/>
      <c r="P68" s="172"/>
      <c r="Q68" s="172"/>
      <c r="R68" s="1003"/>
    </row>
    <row r="69" spans="2:18" ht="15" customHeight="1">
      <c r="B69" s="993"/>
      <c r="C69" s="480" t="s">
        <v>1252</v>
      </c>
      <c r="D69" s="481" t="s">
        <v>1250</v>
      </c>
      <c r="E69" s="172"/>
      <c r="F69" s="172"/>
      <c r="G69" s="172"/>
      <c r="H69" s="172"/>
      <c r="I69" s="172"/>
      <c r="J69" s="172"/>
      <c r="K69" s="172"/>
      <c r="L69" s="172"/>
      <c r="M69" s="172"/>
      <c r="N69" s="172"/>
      <c r="O69" s="172"/>
      <c r="P69" s="172"/>
      <c r="Q69" s="172"/>
      <c r="R69" s="1003"/>
    </row>
    <row r="70" spans="2:18" ht="15" customHeight="1">
      <c r="B70" s="994"/>
      <c r="C70" s="482"/>
      <c r="D70" s="481" t="s">
        <v>1251</v>
      </c>
      <c r="E70" s="172"/>
      <c r="F70" s="172"/>
      <c r="G70" s="172"/>
      <c r="H70" s="172"/>
      <c r="I70" s="172"/>
      <c r="J70" s="172"/>
      <c r="K70" s="172"/>
      <c r="L70" s="172"/>
      <c r="M70" s="172"/>
      <c r="N70" s="172"/>
      <c r="O70" s="172"/>
      <c r="P70" s="172"/>
      <c r="Q70" s="172"/>
      <c r="R70" s="1004"/>
    </row>
    <row r="71" spans="2:18" ht="15" customHeight="1">
      <c r="B71" s="992" t="s">
        <v>1256</v>
      </c>
      <c r="C71" s="480" t="s">
        <v>1249</v>
      </c>
      <c r="D71" s="481" t="s">
        <v>1250</v>
      </c>
      <c r="E71" s="172"/>
      <c r="F71" s="172"/>
      <c r="G71" s="172"/>
      <c r="H71" s="172"/>
      <c r="I71" s="172"/>
      <c r="J71" s="172"/>
      <c r="K71" s="172"/>
      <c r="L71" s="172"/>
      <c r="M71" s="172"/>
      <c r="N71" s="172"/>
      <c r="O71" s="172"/>
      <c r="P71" s="172"/>
      <c r="Q71" s="172"/>
      <c r="R71" s="1002"/>
    </row>
    <row r="72" spans="2:18" ht="15" customHeight="1">
      <c r="B72" s="993"/>
      <c r="C72" s="482"/>
      <c r="D72" s="481" t="s">
        <v>1251</v>
      </c>
      <c r="E72" s="172"/>
      <c r="F72" s="172"/>
      <c r="G72" s="172"/>
      <c r="H72" s="172"/>
      <c r="I72" s="172"/>
      <c r="J72" s="172"/>
      <c r="K72" s="172"/>
      <c r="L72" s="172"/>
      <c r="M72" s="172"/>
      <c r="N72" s="172"/>
      <c r="O72" s="172"/>
      <c r="P72" s="172"/>
      <c r="Q72" s="172"/>
      <c r="R72" s="1003"/>
    </row>
    <row r="73" spans="2:18" ht="15" customHeight="1">
      <c r="B73" s="993"/>
      <c r="C73" s="480" t="s">
        <v>1252</v>
      </c>
      <c r="D73" s="481" t="s">
        <v>1250</v>
      </c>
      <c r="E73" s="172"/>
      <c r="F73" s="172"/>
      <c r="G73" s="172"/>
      <c r="H73" s="172"/>
      <c r="I73" s="172"/>
      <c r="J73" s="172"/>
      <c r="K73" s="172"/>
      <c r="L73" s="172"/>
      <c r="M73" s="172"/>
      <c r="N73" s="172"/>
      <c r="O73" s="172"/>
      <c r="P73" s="172"/>
      <c r="Q73" s="172"/>
      <c r="R73" s="1003"/>
    </row>
    <row r="74" spans="2:18" ht="15" customHeight="1">
      <c r="B74" s="994"/>
      <c r="C74" s="482"/>
      <c r="D74" s="481" t="s">
        <v>1251</v>
      </c>
      <c r="E74" s="172"/>
      <c r="F74" s="172"/>
      <c r="G74" s="172"/>
      <c r="H74" s="172"/>
      <c r="I74" s="172"/>
      <c r="J74" s="172"/>
      <c r="K74" s="172"/>
      <c r="L74" s="172"/>
      <c r="M74" s="172"/>
      <c r="N74" s="172"/>
      <c r="O74" s="172"/>
      <c r="P74" s="172"/>
      <c r="Q74" s="172"/>
      <c r="R74" s="1004"/>
    </row>
    <row r="75" spans="2:18" ht="15" customHeight="1">
      <c r="B75" s="992" t="s">
        <v>1257</v>
      </c>
      <c r="C75" s="480" t="s">
        <v>1249</v>
      </c>
      <c r="D75" s="481" t="s">
        <v>1250</v>
      </c>
      <c r="E75" s="172"/>
      <c r="F75" s="172"/>
      <c r="G75" s="172"/>
      <c r="H75" s="172"/>
      <c r="I75" s="172"/>
      <c r="J75" s="172"/>
      <c r="K75" s="172"/>
      <c r="L75" s="172"/>
      <c r="M75" s="172"/>
      <c r="N75" s="172"/>
      <c r="O75" s="172"/>
      <c r="P75" s="172"/>
      <c r="Q75" s="172"/>
      <c r="R75" s="1002"/>
    </row>
    <row r="76" spans="2:18" ht="15" customHeight="1">
      <c r="B76" s="993"/>
      <c r="C76" s="482"/>
      <c r="D76" s="481" t="s">
        <v>1251</v>
      </c>
      <c r="E76" s="172"/>
      <c r="F76" s="172"/>
      <c r="G76" s="172"/>
      <c r="H76" s="172"/>
      <c r="I76" s="172"/>
      <c r="J76" s="172"/>
      <c r="K76" s="172"/>
      <c r="L76" s="172"/>
      <c r="M76" s="172"/>
      <c r="N76" s="172"/>
      <c r="O76" s="172"/>
      <c r="P76" s="172"/>
      <c r="Q76" s="172"/>
      <c r="R76" s="1003"/>
    </row>
    <row r="77" spans="2:18" ht="15" customHeight="1">
      <c r="B77" s="993"/>
      <c r="C77" s="480" t="s">
        <v>1252</v>
      </c>
      <c r="D77" s="481" t="s">
        <v>1250</v>
      </c>
      <c r="E77" s="172"/>
      <c r="F77" s="172"/>
      <c r="G77" s="172"/>
      <c r="H77" s="172"/>
      <c r="I77" s="172"/>
      <c r="J77" s="172"/>
      <c r="K77" s="172"/>
      <c r="L77" s="172"/>
      <c r="M77" s="172"/>
      <c r="N77" s="172"/>
      <c r="O77" s="172"/>
      <c r="P77" s="172"/>
      <c r="Q77" s="172"/>
      <c r="R77" s="1003"/>
    </row>
    <row r="78" spans="2:18" ht="15" customHeight="1">
      <c r="B78" s="994"/>
      <c r="C78" s="482"/>
      <c r="D78" s="481" t="s">
        <v>1251</v>
      </c>
      <c r="E78" s="172"/>
      <c r="F78" s="172"/>
      <c r="G78" s="172"/>
      <c r="H78" s="172"/>
      <c r="I78" s="172"/>
      <c r="J78" s="172"/>
      <c r="K78" s="172"/>
      <c r="L78" s="172"/>
      <c r="M78" s="172"/>
      <c r="N78" s="172"/>
      <c r="O78" s="172"/>
      <c r="P78" s="172"/>
      <c r="Q78" s="172"/>
      <c r="R78" s="1004"/>
    </row>
    <row r="79" spans="2:18" ht="15" customHeight="1">
      <c r="B79" s="992" t="s">
        <v>1258</v>
      </c>
      <c r="C79" s="480" t="s">
        <v>1249</v>
      </c>
      <c r="D79" s="481" t="s">
        <v>1250</v>
      </c>
      <c r="E79" s="172"/>
      <c r="F79" s="172"/>
      <c r="G79" s="172"/>
      <c r="H79" s="172"/>
      <c r="I79" s="172"/>
      <c r="J79" s="172"/>
      <c r="K79" s="172"/>
      <c r="L79" s="172"/>
      <c r="M79" s="172"/>
      <c r="N79" s="172"/>
      <c r="O79" s="172"/>
      <c r="P79" s="172"/>
      <c r="Q79" s="172"/>
      <c r="R79" s="1002"/>
    </row>
    <row r="80" spans="2:18" ht="15" customHeight="1">
      <c r="B80" s="993"/>
      <c r="C80" s="482"/>
      <c r="D80" s="481" t="s">
        <v>1251</v>
      </c>
      <c r="E80" s="172"/>
      <c r="F80" s="172"/>
      <c r="G80" s="172"/>
      <c r="H80" s="172"/>
      <c r="I80" s="172"/>
      <c r="J80" s="172"/>
      <c r="K80" s="172"/>
      <c r="L80" s="172"/>
      <c r="M80" s="172"/>
      <c r="N80" s="172"/>
      <c r="O80" s="172"/>
      <c r="P80" s="172"/>
      <c r="Q80" s="172"/>
      <c r="R80" s="1003"/>
    </row>
    <row r="81" spans="2:18" ht="15" customHeight="1">
      <c r="B81" s="993"/>
      <c r="C81" s="480" t="s">
        <v>1252</v>
      </c>
      <c r="D81" s="481" t="s">
        <v>1250</v>
      </c>
      <c r="E81" s="172"/>
      <c r="F81" s="172"/>
      <c r="G81" s="172"/>
      <c r="H81" s="172"/>
      <c r="I81" s="172"/>
      <c r="J81" s="172"/>
      <c r="K81" s="172"/>
      <c r="L81" s="172"/>
      <c r="M81" s="172"/>
      <c r="N81" s="172"/>
      <c r="O81" s="172"/>
      <c r="P81" s="172"/>
      <c r="Q81" s="172"/>
      <c r="R81" s="1003"/>
    </row>
    <row r="82" spans="2:18" ht="15" customHeight="1">
      <c r="B82" s="994"/>
      <c r="C82" s="482"/>
      <c r="D82" s="481" t="s">
        <v>1251</v>
      </c>
      <c r="E82" s="172"/>
      <c r="F82" s="172"/>
      <c r="G82" s="172"/>
      <c r="H82" s="172"/>
      <c r="I82" s="172"/>
      <c r="J82" s="172"/>
      <c r="K82" s="172"/>
      <c r="L82" s="172"/>
      <c r="M82" s="172"/>
      <c r="N82" s="172"/>
      <c r="O82" s="172"/>
      <c r="P82" s="172"/>
      <c r="Q82" s="172"/>
      <c r="R82" s="1004"/>
    </row>
    <row r="83" spans="2:18" ht="15" customHeight="1">
      <c r="B83" s="992" t="s">
        <v>1259</v>
      </c>
      <c r="C83" s="480" t="s">
        <v>1249</v>
      </c>
      <c r="D83" s="481" t="s">
        <v>1250</v>
      </c>
      <c r="E83" s="172"/>
      <c r="F83" s="172"/>
      <c r="G83" s="172"/>
      <c r="H83" s="172"/>
      <c r="I83" s="172"/>
      <c r="J83" s="172"/>
      <c r="K83" s="172"/>
      <c r="L83" s="172"/>
      <c r="M83" s="172"/>
      <c r="N83" s="172"/>
      <c r="O83" s="172"/>
      <c r="P83" s="172"/>
      <c r="Q83" s="172"/>
      <c r="R83" s="1002"/>
    </row>
    <row r="84" spans="2:18" ht="15" customHeight="1">
      <c r="B84" s="993"/>
      <c r="C84" s="482"/>
      <c r="D84" s="481" t="s">
        <v>1251</v>
      </c>
      <c r="E84" s="172"/>
      <c r="F84" s="172"/>
      <c r="G84" s="172"/>
      <c r="H84" s="172"/>
      <c r="I84" s="172"/>
      <c r="J84" s="172"/>
      <c r="K84" s="172"/>
      <c r="L84" s="172"/>
      <c r="M84" s="172"/>
      <c r="N84" s="172"/>
      <c r="O84" s="172"/>
      <c r="P84" s="172"/>
      <c r="Q84" s="172"/>
      <c r="R84" s="1003"/>
    </row>
    <row r="85" spans="2:18" ht="15" customHeight="1">
      <c r="B85" s="993"/>
      <c r="C85" s="480" t="s">
        <v>1252</v>
      </c>
      <c r="D85" s="481" t="s">
        <v>1250</v>
      </c>
      <c r="E85" s="172"/>
      <c r="F85" s="172"/>
      <c r="G85" s="172"/>
      <c r="H85" s="172"/>
      <c r="I85" s="172"/>
      <c r="J85" s="172"/>
      <c r="K85" s="172"/>
      <c r="L85" s="172"/>
      <c r="M85" s="172"/>
      <c r="N85" s="172"/>
      <c r="O85" s="172"/>
      <c r="P85" s="172"/>
      <c r="Q85" s="172"/>
      <c r="R85" s="1003"/>
    </row>
    <row r="86" spans="2:18" ht="15" customHeight="1">
      <c r="B86" s="994"/>
      <c r="C86" s="482"/>
      <c r="D86" s="481" t="s">
        <v>1251</v>
      </c>
      <c r="E86" s="172"/>
      <c r="F86" s="172"/>
      <c r="G86" s="172"/>
      <c r="H86" s="172"/>
      <c r="I86" s="172"/>
      <c r="J86" s="172"/>
      <c r="K86" s="172"/>
      <c r="L86" s="172"/>
      <c r="M86" s="172"/>
      <c r="N86" s="172"/>
      <c r="O86" s="172"/>
      <c r="P86" s="172"/>
      <c r="Q86" s="172"/>
      <c r="R86" s="1004"/>
    </row>
    <row r="87" spans="2:18" ht="15" customHeight="1">
      <c r="B87" s="992" t="s">
        <v>1260</v>
      </c>
      <c r="C87" s="480" t="s">
        <v>1249</v>
      </c>
      <c r="D87" s="481" t="s">
        <v>1250</v>
      </c>
      <c r="E87" s="172"/>
      <c r="F87" s="172"/>
      <c r="G87" s="172"/>
      <c r="H87" s="172"/>
      <c r="I87" s="172"/>
      <c r="J87" s="172"/>
      <c r="K87" s="172"/>
      <c r="L87" s="172"/>
      <c r="M87" s="172"/>
      <c r="N87" s="172"/>
      <c r="O87" s="172"/>
      <c r="P87" s="172"/>
      <c r="Q87" s="172"/>
      <c r="R87" s="1002"/>
    </row>
    <row r="88" spans="2:18" ht="15" customHeight="1">
      <c r="B88" s="993"/>
      <c r="C88" s="482"/>
      <c r="D88" s="481" t="s">
        <v>1251</v>
      </c>
      <c r="E88" s="172"/>
      <c r="F88" s="172"/>
      <c r="G88" s="172"/>
      <c r="H88" s="172"/>
      <c r="I88" s="172"/>
      <c r="J88" s="172"/>
      <c r="K88" s="172"/>
      <c r="L88" s="172"/>
      <c r="M88" s="172"/>
      <c r="N88" s="172"/>
      <c r="O88" s="172"/>
      <c r="P88" s="172"/>
      <c r="Q88" s="172"/>
      <c r="R88" s="1003"/>
    </row>
    <row r="89" spans="2:18" ht="15" customHeight="1">
      <c r="B89" s="993"/>
      <c r="C89" s="480" t="s">
        <v>1252</v>
      </c>
      <c r="D89" s="481" t="s">
        <v>1250</v>
      </c>
      <c r="E89" s="172"/>
      <c r="F89" s="172"/>
      <c r="G89" s="172"/>
      <c r="H89" s="172"/>
      <c r="I89" s="172"/>
      <c r="J89" s="172"/>
      <c r="K89" s="172"/>
      <c r="L89" s="172"/>
      <c r="M89" s="172"/>
      <c r="N89" s="172"/>
      <c r="O89" s="172"/>
      <c r="P89" s="172"/>
      <c r="Q89" s="172"/>
      <c r="R89" s="1003"/>
    </row>
    <row r="90" spans="2:18" ht="15" customHeight="1">
      <c r="B90" s="994"/>
      <c r="C90" s="482"/>
      <c r="D90" s="481" t="s">
        <v>1251</v>
      </c>
      <c r="E90" s="172"/>
      <c r="F90" s="172"/>
      <c r="G90" s="172"/>
      <c r="H90" s="172"/>
      <c r="I90" s="172"/>
      <c r="J90" s="172"/>
      <c r="K90" s="172"/>
      <c r="L90" s="172"/>
      <c r="M90" s="172"/>
      <c r="N90" s="172"/>
      <c r="O90" s="172"/>
      <c r="P90" s="172"/>
      <c r="Q90" s="172"/>
      <c r="R90" s="1004"/>
    </row>
    <row r="91" spans="2:18" ht="15" customHeight="1">
      <c r="B91" s="485" t="s">
        <v>557</v>
      </c>
      <c r="C91" s="484" t="s">
        <v>1261</v>
      </c>
      <c r="D91" s="481" t="s">
        <v>1262</v>
      </c>
      <c r="E91" s="173">
        <f t="shared" ref="E91:R91" si="3">+SUM(E55:E90)</f>
        <v>0</v>
      </c>
      <c r="F91" s="173">
        <f t="shared" si="3"/>
        <v>0</v>
      </c>
      <c r="G91" s="173">
        <f t="shared" si="3"/>
        <v>0</v>
      </c>
      <c r="H91" s="173">
        <f t="shared" si="3"/>
        <v>0</v>
      </c>
      <c r="I91" s="173">
        <f t="shared" si="3"/>
        <v>0</v>
      </c>
      <c r="J91" s="173">
        <f t="shared" si="3"/>
        <v>0</v>
      </c>
      <c r="K91" s="173">
        <f t="shared" si="3"/>
        <v>0</v>
      </c>
      <c r="L91" s="173">
        <f t="shared" si="3"/>
        <v>0</v>
      </c>
      <c r="M91" s="173">
        <f t="shared" si="3"/>
        <v>0</v>
      </c>
      <c r="N91" s="173">
        <f t="shared" si="3"/>
        <v>0</v>
      </c>
      <c r="O91" s="173">
        <f t="shared" si="3"/>
        <v>0</v>
      </c>
      <c r="P91" s="173">
        <f t="shared" si="3"/>
        <v>0</v>
      </c>
      <c r="Q91" s="173">
        <f t="shared" si="3"/>
        <v>0</v>
      </c>
      <c r="R91" s="173">
        <f t="shared" si="3"/>
        <v>0</v>
      </c>
    </row>
  </sheetData>
  <mergeCells count="39">
    <mergeCell ref="B87:B90"/>
    <mergeCell ref="R87:R90"/>
    <mergeCell ref="B75:B78"/>
    <mergeCell ref="R75:R78"/>
    <mergeCell ref="B79:B82"/>
    <mergeCell ref="R79:R82"/>
    <mergeCell ref="B83:B86"/>
    <mergeCell ref="R83:R86"/>
    <mergeCell ref="B63:B66"/>
    <mergeCell ref="R63:R66"/>
    <mergeCell ref="B67:B70"/>
    <mergeCell ref="R67:R70"/>
    <mergeCell ref="B71:B74"/>
    <mergeCell ref="R71:R74"/>
    <mergeCell ref="B59:B62"/>
    <mergeCell ref="R59:R62"/>
    <mergeCell ref="B32:B35"/>
    <mergeCell ref="B36:B39"/>
    <mergeCell ref="B40:B43"/>
    <mergeCell ref="B44:B47"/>
    <mergeCell ref="B53:B54"/>
    <mergeCell ref="C53:C54"/>
    <mergeCell ref="D53:D54"/>
    <mergeCell ref="E53:Q53"/>
    <mergeCell ref="R53:R54"/>
    <mergeCell ref="B55:B58"/>
    <mergeCell ref="R55:R58"/>
    <mergeCell ref="E10:Q10"/>
    <mergeCell ref="B12:B15"/>
    <mergeCell ref="B16:B19"/>
    <mergeCell ref="B20:B23"/>
    <mergeCell ref="B24:B27"/>
    <mergeCell ref="B28:B31"/>
    <mergeCell ref="C2:D2"/>
    <mergeCell ref="C3:D3"/>
    <mergeCell ref="C4:D4"/>
    <mergeCell ref="B10:B11"/>
    <mergeCell ref="C10:C11"/>
    <mergeCell ref="D10:D11"/>
  </mergeCells>
  <conditionalFormatting sqref="E93">
    <cfRule type="cellIs" dxfId="91" priority="1" operator="equal">
      <formula>"OK"</formula>
    </cfRule>
    <cfRule type="expression" dxfId="90" priority="2">
      <formula>OR(E93="Error",E93="ERROR")</formula>
    </cfRule>
    <cfRule type="cellIs" dxfId="89" priority="3" operator="equal">
      <formula>"Warning"</formula>
    </cfRule>
  </conditionalFormatting>
  <dataValidations count="4">
    <dataValidation type="whole" allowBlank="1" showInputMessage="1" showErrorMessage="1" error="Value must be an integer smaller than 99,999,999,999." sqref="E48:Q48 E91:R91" xr:uid="{06A10013-5543-4CC0-B3AC-4DFDF521CA96}">
      <formula1>-99999999999</formula1>
      <formula2>99999999999</formula2>
    </dataValidation>
    <dataValidation type="whole" allowBlank="1" showInputMessage="1" showErrorMessage="1" error="Please enter integer" sqref="E12:Q47 E55:Q90 R55 R59 R63 R67 R71 R75 R79 R83 R87" xr:uid="{DD60E962-CBFB-4683-B5C4-F083C2B48C6D}">
      <formula1>-999999999999999</formula1>
      <formula2>999999999999999</formula2>
    </dataValidation>
    <dataValidation type="list" allowBlank="1" showInputMessage="1" showErrorMessage="1" sqref="G6:I6" xr:uid="{9833EFE1-F88F-4CCD-B5B1-EDAE752080AF}">
      <formula1>$AB$8:$AB$9</formula1>
    </dataValidation>
    <dataValidation type="decimal" allowBlank="1" showInputMessage="1" showErrorMessage="1" errorTitle="Error" error="Please enter a number of +/- 11 digits" sqref="R88:R90 R84:R86 R80:R82 R76:R78 R72:R74 R68:R70 R64:R66 R60:R62 R56:R58" xr:uid="{38587D93-0C48-41B1-AF01-C9F33E0C6A0D}">
      <formula1>-99999999999</formula1>
      <formula2>99999999999</formula2>
    </dataValidation>
  </dataValidations>
  <pageMargins left="0.25" right="0.25" top="0.75" bottom="0.75" header="0.3" footer="0.3"/>
  <pageSetup paperSize="9" scale="53" fitToHeight="0" orientation="landscape" r:id="rId1"/>
  <rowBreaks count="1" manualBreakCount="1">
    <brk id="49" max="18" man="1"/>
  </rowBreaks>
  <colBreaks count="1" manualBreakCount="1">
    <brk id="18"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76156F-DC0B-4FEE-9149-3D636E412E44}">
  <sheetPr codeName="Sheet22">
    <pageSetUpPr autoPageBreaks="0" fitToPage="1"/>
  </sheetPr>
  <dimension ref="A1:EL60"/>
  <sheetViews>
    <sheetView showGridLines="0" topLeftCell="B1" zoomScale="80" zoomScaleNormal="80" workbookViewId="0">
      <selection activeCell="B1" sqref="B1"/>
    </sheetView>
  </sheetViews>
  <sheetFormatPr defaultColWidth="8.42578125" defaultRowHeight="12.75"/>
  <cols>
    <col min="1" max="1" width="2.42578125" style="27" hidden="1" customWidth="1"/>
    <col min="2" max="2" width="78.42578125" style="27" customWidth="1"/>
    <col min="3" max="3" width="23.42578125" style="27" customWidth="1"/>
    <col min="4" max="4" width="20" style="27" customWidth="1"/>
    <col min="5" max="21" width="18.42578125" style="27" customWidth="1"/>
    <col min="22" max="22" width="3.42578125" style="27" customWidth="1"/>
    <col min="23" max="23" width="10.42578125" style="94" customWidth="1"/>
    <col min="24" max="142" width="8.42578125" style="27" customWidth="1"/>
    <col min="143" max="16384" width="8.42578125" style="27"/>
  </cols>
  <sheetData>
    <row r="1" spans="1:142" s="90" customFormat="1" ht="17.25" customHeight="1">
      <c r="A1" s="160"/>
      <c r="B1" s="78" t="s">
        <v>1265</v>
      </c>
      <c r="C1" s="78"/>
      <c r="D1" s="78"/>
      <c r="E1" s="78"/>
      <c r="F1" s="78"/>
      <c r="G1" s="78"/>
      <c r="H1" s="78"/>
      <c r="I1" s="78"/>
      <c r="J1" s="78"/>
      <c r="K1" s="78"/>
      <c r="L1" s="78"/>
      <c r="M1" s="78"/>
      <c r="N1" s="78"/>
      <c r="O1" s="78"/>
      <c r="P1" s="78"/>
      <c r="Q1" s="78"/>
      <c r="R1" s="78"/>
      <c r="S1" s="78"/>
      <c r="T1" s="78"/>
      <c r="U1" s="78"/>
      <c r="V1" s="78"/>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c r="BU1" s="91"/>
      <c r="BV1" s="91"/>
      <c r="BW1" s="91"/>
      <c r="BX1" s="91"/>
      <c r="BY1" s="91"/>
      <c r="BZ1" s="91"/>
      <c r="CA1" s="91"/>
      <c r="CB1" s="91"/>
      <c r="CC1" s="91"/>
      <c r="CD1" s="91"/>
      <c r="CE1" s="91"/>
      <c r="CF1" s="91"/>
      <c r="CG1" s="91"/>
      <c r="CH1" s="91"/>
      <c r="CI1" s="91"/>
      <c r="CJ1" s="91"/>
      <c r="CK1" s="91"/>
      <c r="CL1" s="91"/>
      <c r="CM1" s="91"/>
      <c r="CN1" s="91"/>
      <c r="CO1" s="91"/>
      <c r="CP1" s="91"/>
      <c r="CQ1" s="91"/>
      <c r="CR1" s="91"/>
      <c r="CS1" s="91"/>
      <c r="CT1" s="91"/>
      <c r="CU1" s="91"/>
      <c r="CV1" s="91"/>
      <c r="CW1" s="91"/>
      <c r="CX1" s="91"/>
      <c r="CY1" s="91"/>
      <c r="CZ1" s="91"/>
      <c r="DA1" s="91"/>
      <c r="DB1" s="91"/>
      <c r="DC1" s="91"/>
      <c r="DD1" s="91"/>
      <c r="DE1" s="91"/>
      <c r="DF1" s="91"/>
      <c r="DG1" s="91"/>
      <c r="DH1" s="91"/>
      <c r="DI1" s="91"/>
      <c r="DJ1" s="91"/>
      <c r="DK1" s="91"/>
      <c r="DL1" s="91"/>
      <c r="DM1" s="91"/>
      <c r="DN1" s="91"/>
      <c r="DO1" s="91"/>
      <c r="DP1" s="91"/>
      <c r="DQ1" s="91"/>
      <c r="DR1" s="91"/>
      <c r="DS1" s="91"/>
      <c r="DT1" s="91"/>
      <c r="DU1" s="91"/>
      <c r="DV1" s="91"/>
      <c r="DW1" s="91"/>
      <c r="DX1" s="91"/>
      <c r="DY1" s="91"/>
      <c r="DZ1" s="91"/>
      <c r="EA1" s="91"/>
      <c r="EB1" s="91"/>
      <c r="EC1" s="91"/>
      <c r="ED1" s="91"/>
      <c r="EE1" s="91"/>
      <c r="EF1" s="91"/>
      <c r="EG1" s="91"/>
      <c r="EH1" s="91"/>
      <c r="EI1" s="91"/>
      <c r="EJ1" s="91"/>
      <c r="EK1" s="91"/>
      <c r="EL1" s="91"/>
    </row>
    <row r="2" spans="1:142" s="160" customFormat="1" ht="15" customHeight="1">
      <c r="B2" s="486" t="s">
        <v>537</v>
      </c>
      <c r="C2" s="329" t="str">
        <f>'Cover Page'!F15</f>
        <v>&lt;&lt;Enter by Insurer&gt;&gt;</v>
      </c>
      <c r="E2" s="47"/>
      <c r="F2" s="47"/>
      <c r="G2" s="47"/>
      <c r="H2" s="47"/>
      <c r="I2" s="47"/>
      <c r="J2" s="47"/>
      <c r="K2" s="47"/>
      <c r="L2" s="47"/>
      <c r="M2" s="47"/>
      <c r="N2" s="47"/>
      <c r="O2" s="47"/>
      <c r="P2" s="47"/>
      <c r="W2" s="90"/>
    </row>
    <row r="3" spans="1:142" s="160" customFormat="1" ht="15" customHeight="1">
      <c r="B3" s="486" t="s">
        <v>538</v>
      </c>
      <c r="C3" s="414" t="str">
        <f>TEXT(IF('Cover Page'!P13="","",'Cover Page'!P13), "[$-en-HK,1]dd mmm yyyy")</f>
        <v/>
      </c>
      <c r="E3" s="47"/>
      <c r="F3" s="47"/>
      <c r="G3" s="47"/>
      <c r="H3" s="47"/>
      <c r="I3" s="47"/>
      <c r="J3" s="47"/>
      <c r="K3" s="47"/>
      <c r="L3" s="47"/>
      <c r="M3" s="47"/>
      <c r="N3" s="47"/>
      <c r="O3" s="47"/>
      <c r="P3" s="47"/>
      <c r="W3" s="90"/>
    </row>
    <row r="4" spans="1:142" s="160" customFormat="1" ht="15" customHeight="1">
      <c r="B4" s="486" t="s">
        <v>539</v>
      </c>
      <c r="C4" s="487" t="str">
        <f>'B.G.R.1 GI Results (Total)'!C4</f>
        <v>Please fill in the Financial Reporting Month</v>
      </c>
      <c r="E4" s="47"/>
      <c r="F4" s="47"/>
      <c r="G4" s="47"/>
      <c r="H4" s="47"/>
      <c r="I4" s="47"/>
      <c r="J4" s="47"/>
      <c r="K4" s="47"/>
      <c r="L4" s="47"/>
      <c r="M4" s="47"/>
      <c r="N4" s="47"/>
      <c r="O4" s="47"/>
      <c r="P4" s="47"/>
      <c r="W4" s="90"/>
    </row>
    <row r="5" spans="1:142" ht="15" customHeight="1">
      <c r="B5" s="457"/>
    </row>
    <row r="6" spans="1:142" ht="15" customHeight="1">
      <c r="B6" s="488" t="s">
        <v>779</v>
      </c>
      <c r="C6" s="914" t="str">
        <f>IFERROR(IF('Cover Page'!N13="","",'Cover Page'!N13),"")</f>
        <v/>
      </c>
      <c r="D6" s="914"/>
      <c r="E6" s="165"/>
    </row>
    <row r="7" spans="1:142" ht="15" customHeight="1">
      <c r="B7" s="415" t="s">
        <v>780</v>
      </c>
      <c r="C7" s="914" t="str">
        <f>IFERROR(IF('Cover Page'!O13="","",'Cover Page'!O13),"")</f>
        <v/>
      </c>
      <c r="D7" s="914"/>
      <c r="E7" s="165"/>
    </row>
    <row r="8" spans="1:142" ht="15" customHeight="1"/>
    <row r="9" spans="1:142" ht="15" customHeight="1">
      <c r="B9" s="460" t="s">
        <v>540</v>
      </c>
    </row>
    <row r="10" spans="1:142" ht="15" customHeight="1">
      <c r="B10" s="169" t="s">
        <v>1266</v>
      </c>
      <c r="C10" s="170"/>
      <c r="D10" s="170"/>
      <c r="E10" s="170"/>
      <c r="F10" s="170"/>
      <c r="G10" s="170"/>
      <c r="H10" s="170"/>
      <c r="I10" s="170"/>
      <c r="J10" s="170"/>
      <c r="K10" s="170"/>
      <c r="L10" s="170"/>
      <c r="M10" s="170"/>
      <c r="N10" s="170"/>
      <c r="O10" s="170"/>
      <c r="P10" s="170"/>
      <c r="Q10" s="170"/>
      <c r="R10" s="170"/>
      <c r="S10" s="170"/>
      <c r="T10" s="170"/>
      <c r="U10" s="170"/>
      <c r="V10" s="170"/>
      <c r="W10" s="183"/>
    </row>
    <row r="11" spans="1:142" ht="15" customHeight="1">
      <c r="B11" s="489"/>
    </row>
    <row r="12" spans="1:142" ht="27" customHeight="1">
      <c r="B12" s="986" t="s">
        <v>1228</v>
      </c>
      <c r="C12" s="972"/>
      <c r="D12" s="467" t="s">
        <v>542</v>
      </c>
      <c r="E12" s="467" t="s">
        <v>543</v>
      </c>
      <c r="F12" s="467" t="s">
        <v>544</v>
      </c>
      <c r="G12" s="467" t="s">
        <v>545</v>
      </c>
      <c r="H12" s="467" t="s">
        <v>667</v>
      </c>
      <c r="I12" s="467" t="s">
        <v>546</v>
      </c>
      <c r="J12" s="467" t="s">
        <v>547</v>
      </c>
      <c r="K12" s="467" t="s">
        <v>548</v>
      </c>
      <c r="L12" s="467" t="s">
        <v>549</v>
      </c>
      <c r="M12" s="467" t="s">
        <v>550</v>
      </c>
      <c r="N12" s="467" t="s">
        <v>551</v>
      </c>
      <c r="O12" s="467" t="s">
        <v>552</v>
      </c>
      <c r="P12" s="467" t="s">
        <v>553</v>
      </c>
      <c r="Q12" s="467" t="s">
        <v>694</v>
      </c>
      <c r="R12" s="467" t="s">
        <v>695</v>
      </c>
      <c r="S12" s="467" t="s">
        <v>783</v>
      </c>
      <c r="T12" s="467" t="s">
        <v>784</v>
      </c>
      <c r="U12" s="467" t="s">
        <v>785</v>
      </c>
    </row>
    <row r="13" spans="1:142" ht="27" customHeight="1">
      <c r="B13" s="987" t="s">
        <v>1229</v>
      </c>
      <c r="C13" s="988"/>
      <c r="D13" s="984" t="s">
        <v>1230</v>
      </c>
      <c r="E13" s="985"/>
      <c r="F13" s="984" t="s">
        <v>1231</v>
      </c>
      <c r="G13" s="985"/>
      <c r="H13" s="984" t="s">
        <v>1232</v>
      </c>
      <c r="I13" s="985"/>
      <c r="J13" s="975" t="s">
        <v>1233</v>
      </c>
      <c r="K13" s="977"/>
      <c r="L13" s="984" t="s">
        <v>124</v>
      </c>
      <c r="M13" s="985"/>
      <c r="N13" s="984" t="s">
        <v>125</v>
      </c>
      <c r="O13" s="985"/>
      <c r="P13" s="989" t="s">
        <v>126</v>
      </c>
      <c r="Q13" s="985"/>
      <c r="R13" s="989" t="s">
        <v>1234</v>
      </c>
      <c r="S13" s="985"/>
      <c r="T13" s="989" t="s">
        <v>1235</v>
      </c>
      <c r="U13" s="985"/>
    </row>
    <row r="14" spans="1:142" ht="27" customHeight="1">
      <c r="B14" s="988"/>
      <c r="C14" s="988"/>
      <c r="D14" s="465" t="s">
        <v>1236</v>
      </c>
      <c r="E14" s="465" t="s">
        <v>1237</v>
      </c>
      <c r="F14" s="465" t="s">
        <v>1236</v>
      </c>
      <c r="G14" s="465" t="s">
        <v>1237</v>
      </c>
      <c r="H14" s="465" t="s">
        <v>1236</v>
      </c>
      <c r="I14" s="465" t="s">
        <v>1237</v>
      </c>
      <c r="J14" s="465" t="s">
        <v>1236</v>
      </c>
      <c r="K14" s="465" t="s">
        <v>1237</v>
      </c>
      <c r="L14" s="465" t="s">
        <v>1236</v>
      </c>
      <c r="M14" s="465" t="s">
        <v>1237</v>
      </c>
      <c r="N14" s="465" t="s">
        <v>1236</v>
      </c>
      <c r="O14" s="465" t="s">
        <v>1237</v>
      </c>
      <c r="P14" s="465" t="s">
        <v>1236</v>
      </c>
      <c r="Q14" s="465" t="s">
        <v>1237</v>
      </c>
      <c r="R14" s="465" t="s">
        <v>1236</v>
      </c>
      <c r="S14" s="465" t="s">
        <v>1237</v>
      </c>
      <c r="T14" s="465" t="s">
        <v>1236</v>
      </c>
      <c r="U14" s="465" t="s">
        <v>1237</v>
      </c>
    </row>
    <row r="15" spans="1:142" ht="27" customHeight="1">
      <c r="B15" s="490" t="s">
        <v>698</v>
      </c>
      <c r="C15" s="104"/>
      <c r="D15" s="176"/>
      <c r="E15" s="176"/>
      <c r="F15" s="176"/>
      <c r="G15" s="176"/>
      <c r="H15" s="176"/>
      <c r="I15" s="176"/>
      <c r="J15" s="176"/>
      <c r="K15" s="176"/>
      <c r="L15" s="176"/>
      <c r="M15" s="176"/>
      <c r="N15" s="176"/>
      <c r="O15" s="176"/>
      <c r="P15" s="176"/>
      <c r="Q15" s="176"/>
      <c r="R15" s="176"/>
      <c r="S15" s="176"/>
      <c r="T15" s="176"/>
      <c r="U15" s="176"/>
    </row>
    <row r="16" spans="1:142" ht="27" customHeight="1">
      <c r="B16" s="491" t="s">
        <v>1267</v>
      </c>
      <c r="C16" s="104" t="s">
        <v>1268</v>
      </c>
      <c r="D16" s="184">
        <f>'B.G.R.4 Motor'!D15</f>
        <v>0</v>
      </c>
      <c r="E16" s="184">
        <f>'B.G.R.4 Motor'!E15</f>
        <v>0</v>
      </c>
      <c r="F16" s="184">
        <f>'B.G.R.4 Motor'!F15</f>
        <v>0</v>
      </c>
      <c r="G16" s="184">
        <f>'B.G.R.4 Motor'!G15</f>
        <v>0</v>
      </c>
      <c r="H16" s="184">
        <f>'B.G.R.4 Motor'!H15</f>
        <v>0</v>
      </c>
      <c r="I16" s="184">
        <f>'B.G.R.4 Motor'!I15</f>
        <v>0</v>
      </c>
      <c r="J16" s="184">
        <f>'B.G.R.4 Motor'!J15</f>
        <v>0</v>
      </c>
      <c r="K16" s="184">
        <f>'B.G.R.4 Motor'!K15</f>
        <v>0</v>
      </c>
      <c r="L16" s="184">
        <f>'B.G.R.4 Motor'!L15</f>
        <v>0</v>
      </c>
      <c r="M16" s="184">
        <f>'B.G.R.4 Motor'!M15</f>
        <v>0</v>
      </c>
      <c r="N16" s="184">
        <f>'B.G.R.4 Motor'!N15</f>
        <v>0</v>
      </c>
      <c r="O16" s="184">
        <f>'B.G.R.4 Motor'!O15</f>
        <v>0</v>
      </c>
      <c r="P16" s="184">
        <f>'B.G.R.4 Motor'!P15</f>
        <v>0</v>
      </c>
      <c r="Q16" s="184">
        <f>'B.G.R.4 Motor'!Q15</f>
        <v>0</v>
      </c>
      <c r="R16" s="184">
        <f>'B.G.R.4 Motor'!R15</f>
        <v>0</v>
      </c>
      <c r="S16" s="184">
        <f>'B.G.R.4 Motor'!S15</f>
        <v>0</v>
      </c>
      <c r="T16" s="184">
        <f>'B.G.R.4 Motor'!T15</f>
        <v>0</v>
      </c>
      <c r="U16" s="184">
        <f>'B.G.R.4 Motor'!U15</f>
        <v>0</v>
      </c>
    </row>
    <row r="17" spans="2:21" ht="27" customHeight="1">
      <c r="B17" s="491" t="s">
        <v>1269</v>
      </c>
      <c r="C17" s="104" t="s">
        <v>672</v>
      </c>
      <c r="D17" s="172"/>
      <c r="E17" s="172"/>
      <c r="F17" s="172"/>
      <c r="G17" s="172"/>
      <c r="H17" s="172"/>
      <c r="I17" s="172"/>
      <c r="J17" s="172"/>
      <c r="K17" s="172"/>
      <c r="L17" s="172"/>
      <c r="M17" s="172"/>
      <c r="N17" s="172"/>
      <c r="O17" s="172"/>
      <c r="P17" s="172"/>
      <c r="Q17" s="172"/>
      <c r="R17" s="172"/>
      <c r="S17" s="172"/>
      <c r="T17" s="172"/>
      <c r="U17" s="172"/>
    </row>
    <row r="18" spans="2:21" ht="27" customHeight="1">
      <c r="B18" s="491" t="s">
        <v>1270</v>
      </c>
      <c r="C18" s="104" t="s">
        <v>673</v>
      </c>
      <c r="D18" s="185" t="str">
        <f t="shared" ref="D18:U18" si="0">IFERROR((D16-D17)/D17,"")</f>
        <v/>
      </c>
      <c r="E18" s="185" t="str">
        <f t="shared" si="0"/>
        <v/>
      </c>
      <c r="F18" s="185" t="str">
        <f t="shared" si="0"/>
        <v/>
      </c>
      <c r="G18" s="185" t="str">
        <f t="shared" si="0"/>
        <v/>
      </c>
      <c r="H18" s="185" t="str">
        <f t="shared" si="0"/>
        <v/>
      </c>
      <c r="I18" s="185" t="str">
        <f t="shared" si="0"/>
        <v/>
      </c>
      <c r="J18" s="185" t="str">
        <f t="shared" si="0"/>
        <v/>
      </c>
      <c r="K18" s="185" t="str">
        <f t="shared" si="0"/>
        <v/>
      </c>
      <c r="L18" s="185" t="str">
        <f t="shared" si="0"/>
        <v/>
      </c>
      <c r="M18" s="185" t="str">
        <f t="shared" si="0"/>
        <v/>
      </c>
      <c r="N18" s="185" t="str">
        <f t="shared" si="0"/>
        <v/>
      </c>
      <c r="O18" s="185" t="str">
        <f t="shared" si="0"/>
        <v/>
      </c>
      <c r="P18" s="185" t="str">
        <f t="shared" si="0"/>
        <v/>
      </c>
      <c r="Q18" s="185" t="str">
        <f t="shared" si="0"/>
        <v/>
      </c>
      <c r="R18" s="185" t="str">
        <f t="shared" si="0"/>
        <v/>
      </c>
      <c r="S18" s="185" t="str">
        <f t="shared" si="0"/>
        <v/>
      </c>
      <c r="T18" s="185" t="str">
        <f t="shared" si="0"/>
        <v/>
      </c>
      <c r="U18" s="185" t="str">
        <f t="shared" si="0"/>
        <v/>
      </c>
    </row>
    <row r="19" spans="2:21" ht="27" customHeight="1">
      <c r="B19" s="490" t="s">
        <v>1271</v>
      </c>
      <c r="C19" s="104"/>
      <c r="D19" s="176"/>
      <c r="E19" s="176"/>
      <c r="F19" s="176"/>
      <c r="G19" s="176"/>
      <c r="H19" s="176"/>
      <c r="I19" s="176"/>
      <c r="J19" s="176"/>
      <c r="K19" s="176"/>
      <c r="L19" s="176"/>
      <c r="M19" s="176"/>
      <c r="N19" s="176"/>
      <c r="O19" s="176"/>
      <c r="P19" s="176"/>
      <c r="Q19" s="176"/>
      <c r="R19" s="176"/>
      <c r="S19" s="176"/>
      <c r="T19" s="176"/>
      <c r="U19" s="176"/>
    </row>
    <row r="20" spans="2:21" ht="27" customHeight="1">
      <c r="B20" s="491" t="s">
        <v>1267</v>
      </c>
      <c r="C20" s="104" t="s">
        <v>674</v>
      </c>
      <c r="D20" s="172"/>
      <c r="E20" s="172"/>
      <c r="F20" s="172"/>
      <c r="G20" s="172"/>
      <c r="H20" s="172"/>
      <c r="I20" s="172"/>
      <c r="J20" s="172"/>
      <c r="K20" s="172"/>
      <c r="L20" s="172"/>
      <c r="M20" s="172"/>
      <c r="N20" s="172"/>
      <c r="O20" s="172"/>
      <c r="P20" s="172"/>
      <c r="Q20" s="172"/>
      <c r="R20" s="172"/>
      <c r="S20" s="172"/>
      <c r="T20" s="172"/>
      <c r="U20" s="172"/>
    </row>
    <row r="21" spans="2:21" ht="27" customHeight="1">
      <c r="B21" s="491" t="s">
        <v>1269</v>
      </c>
      <c r="C21" s="104" t="s">
        <v>675</v>
      </c>
      <c r="D21" s="172"/>
      <c r="E21" s="172"/>
      <c r="F21" s="172"/>
      <c r="G21" s="172"/>
      <c r="H21" s="172"/>
      <c r="I21" s="172"/>
      <c r="J21" s="172"/>
      <c r="K21" s="172"/>
      <c r="L21" s="172"/>
      <c r="M21" s="172"/>
      <c r="N21" s="172"/>
      <c r="O21" s="172"/>
      <c r="P21" s="172"/>
      <c r="Q21" s="172"/>
      <c r="R21" s="172"/>
      <c r="S21" s="172"/>
      <c r="T21" s="172"/>
      <c r="U21" s="172"/>
    </row>
    <row r="22" spans="2:21" ht="27" customHeight="1">
      <c r="B22" s="492" t="s">
        <v>1272</v>
      </c>
      <c r="C22" s="104"/>
      <c r="D22" s="176"/>
      <c r="E22" s="176"/>
      <c r="F22" s="176"/>
      <c r="G22" s="176"/>
      <c r="H22" s="176"/>
      <c r="I22" s="176"/>
      <c r="J22" s="176"/>
      <c r="K22" s="176"/>
      <c r="L22" s="176"/>
      <c r="M22" s="176"/>
      <c r="N22" s="176"/>
      <c r="O22" s="176"/>
      <c r="P22" s="176"/>
      <c r="Q22" s="176"/>
      <c r="R22" s="176"/>
      <c r="S22" s="176"/>
      <c r="T22" s="176"/>
      <c r="U22" s="176"/>
    </row>
    <row r="23" spans="2:21" ht="27" customHeight="1">
      <c r="B23" s="491" t="s">
        <v>1267</v>
      </c>
      <c r="C23" s="104" t="s">
        <v>676</v>
      </c>
      <c r="D23" s="186" t="str">
        <f t="shared" ref="D23:U23" si="1">IFERROR(D16/D20,"")</f>
        <v/>
      </c>
      <c r="E23" s="186" t="str">
        <f t="shared" si="1"/>
        <v/>
      </c>
      <c r="F23" s="186" t="str">
        <f t="shared" si="1"/>
        <v/>
      </c>
      <c r="G23" s="186" t="str">
        <f t="shared" si="1"/>
        <v/>
      </c>
      <c r="H23" s="186" t="str">
        <f t="shared" si="1"/>
        <v/>
      </c>
      <c r="I23" s="186" t="str">
        <f t="shared" si="1"/>
        <v/>
      </c>
      <c r="J23" s="186" t="str">
        <f t="shared" si="1"/>
        <v/>
      </c>
      <c r="K23" s="186" t="str">
        <f t="shared" si="1"/>
        <v/>
      </c>
      <c r="L23" s="186" t="str">
        <f t="shared" si="1"/>
        <v/>
      </c>
      <c r="M23" s="186" t="str">
        <f t="shared" si="1"/>
        <v/>
      </c>
      <c r="N23" s="186" t="str">
        <f t="shared" si="1"/>
        <v/>
      </c>
      <c r="O23" s="186" t="str">
        <f t="shared" si="1"/>
        <v/>
      </c>
      <c r="P23" s="186" t="str">
        <f t="shared" si="1"/>
        <v/>
      </c>
      <c r="Q23" s="186" t="str">
        <f t="shared" si="1"/>
        <v/>
      </c>
      <c r="R23" s="186" t="str">
        <f t="shared" si="1"/>
        <v/>
      </c>
      <c r="S23" s="186" t="str">
        <f t="shared" si="1"/>
        <v/>
      </c>
      <c r="T23" s="186" t="str">
        <f t="shared" si="1"/>
        <v/>
      </c>
      <c r="U23" s="186" t="str">
        <f t="shared" si="1"/>
        <v/>
      </c>
    </row>
    <row r="24" spans="2:21" ht="27" customHeight="1">
      <c r="B24" s="491" t="s">
        <v>1269</v>
      </c>
      <c r="C24" s="104" t="s">
        <v>677</v>
      </c>
      <c r="D24" s="186" t="str">
        <f t="shared" ref="D24:U24" si="2">IFERROR(D17/D21,"")</f>
        <v/>
      </c>
      <c r="E24" s="186" t="str">
        <f t="shared" si="2"/>
        <v/>
      </c>
      <c r="F24" s="186" t="str">
        <f t="shared" si="2"/>
        <v/>
      </c>
      <c r="G24" s="186" t="str">
        <f t="shared" si="2"/>
        <v/>
      </c>
      <c r="H24" s="186" t="str">
        <f t="shared" si="2"/>
        <v/>
      </c>
      <c r="I24" s="186" t="str">
        <f t="shared" si="2"/>
        <v/>
      </c>
      <c r="J24" s="186" t="str">
        <f t="shared" si="2"/>
        <v/>
      </c>
      <c r="K24" s="186" t="str">
        <f t="shared" si="2"/>
        <v/>
      </c>
      <c r="L24" s="186" t="str">
        <f t="shared" si="2"/>
        <v/>
      </c>
      <c r="M24" s="186" t="str">
        <f t="shared" si="2"/>
        <v/>
      </c>
      <c r="N24" s="186" t="str">
        <f t="shared" si="2"/>
        <v/>
      </c>
      <c r="O24" s="186" t="str">
        <f t="shared" si="2"/>
        <v/>
      </c>
      <c r="P24" s="186" t="str">
        <f t="shared" si="2"/>
        <v/>
      </c>
      <c r="Q24" s="186" t="str">
        <f t="shared" si="2"/>
        <v/>
      </c>
      <c r="R24" s="186" t="str">
        <f t="shared" si="2"/>
        <v/>
      </c>
      <c r="S24" s="186" t="str">
        <f t="shared" si="2"/>
        <v/>
      </c>
      <c r="T24" s="186" t="str">
        <f t="shared" si="2"/>
        <v/>
      </c>
      <c r="U24" s="186" t="str">
        <f t="shared" si="2"/>
        <v/>
      </c>
    </row>
    <row r="25" spans="2:21" ht="27" customHeight="1">
      <c r="B25" s="493" t="s">
        <v>1273</v>
      </c>
      <c r="C25" s="104"/>
      <c r="D25" s="176"/>
      <c r="E25" s="176"/>
      <c r="F25" s="176"/>
      <c r="G25" s="176"/>
      <c r="H25" s="176"/>
      <c r="I25" s="176"/>
      <c r="J25" s="176"/>
      <c r="K25" s="176"/>
      <c r="L25" s="176"/>
      <c r="M25" s="176"/>
      <c r="N25" s="176"/>
      <c r="O25" s="176"/>
      <c r="P25" s="176"/>
      <c r="Q25" s="176"/>
      <c r="R25" s="176"/>
      <c r="S25" s="176"/>
      <c r="T25" s="176"/>
      <c r="U25" s="176"/>
    </row>
    <row r="26" spans="2:21" ht="27" customHeight="1">
      <c r="B26" s="491" t="s">
        <v>1267</v>
      </c>
      <c r="C26" s="104" t="s">
        <v>678</v>
      </c>
      <c r="D26" s="172"/>
      <c r="E26" s="176"/>
      <c r="F26" s="172"/>
      <c r="G26" s="176"/>
      <c r="H26" s="172"/>
      <c r="I26" s="176"/>
      <c r="J26" s="172"/>
      <c r="K26" s="176"/>
      <c r="L26" s="172"/>
      <c r="M26" s="176"/>
      <c r="N26" s="172"/>
      <c r="O26" s="176"/>
      <c r="P26" s="172"/>
      <c r="Q26" s="176"/>
      <c r="R26" s="172"/>
      <c r="S26" s="176"/>
      <c r="T26" s="172"/>
      <c r="U26" s="176"/>
    </row>
    <row r="27" spans="2:21" ht="27" customHeight="1">
      <c r="B27" s="491" t="s">
        <v>1269</v>
      </c>
      <c r="C27" s="104" t="s">
        <v>679</v>
      </c>
      <c r="D27" s="172"/>
      <c r="E27" s="176"/>
      <c r="F27" s="172"/>
      <c r="G27" s="176"/>
      <c r="H27" s="172"/>
      <c r="I27" s="176"/>
      <c r="J27" s="172"/>
      <c r="K27" s="176"/>
      <c r="L27" s="172"/>
      <c r="M27" s="176"/>
      <c r="N27" s="172"/>
      <c r="O27" s="176"/>
      <c r="P27" s="172"/>
      <c r="Q27" s="176"/>
      <c r="R27" s="172"/>
      <c r="S27" s="176"/>
      <c r="T27" s="172"/>
      <c r="U27" s="176"/>
    </row>
    <row r="28" spans="2:21" ht="27" customHeight="1">
      <c r="B28" s="492" t="s">
        <v>1274</v>
      </c>
      <c r="C28" s="104"/>
      <c r="D28" s="176"/>
      <c r="E28" s="176"/>
      <c r="F28" s="176"/>
      <c r="G28" s="176"/>
      <c r="H28" s="176"/>
      <c r="I28" s="176"/>
      <c r="J28" s="176"/>
      <c r="K28" s="176"/>
      <c r="L28" s="176"/>
      <c r="M28" s="176"/>
      <c r="N28" s="176"/>
      <c r="O28" s="176"/>
      <c r="P28" s="176"/>
      <c r="Q28" s="176"/>
      <c r="R28" s="176"/>
      <c r="S28" s="176"/>
      <c r="T28" s="176"/>
      <c r="U28" s="176"/>
    </row>
    <row r="29" spans="2:21" ht="27" customHeight="1">
      <c r="B29" s="491" t="s">
        <v>1267</v>
      </c>
      <c r="C29" s="104" t="s">
        <v>680</v>
      </c>
      <c r="D29" s="185" t="str">
        <f>IFERROR(D16/D26,"")</f>
        <v/>
      </c>
      <c r="E29" s="176"/>
      <c r="F29" s="185" t="str">
        <f>IFERROR(F16/F26,"")</f>
        <v/>
      </c>
      <c r="G29" s="176"/>
      <c r="H29" s="185" t="str">
        <f>IFERROR(H16/H26,"")</f>
        <v/>
      </c>
      <c r="I29" s="176"/>
      <c r="J29" s="185" t="str">
        <f>IFERROR(J16/J26,"")</f>
        <v/>
      </c>
      <c r="K29" s="176"/>
      <c r="L29" s="185" t="str">
        <f>IFERROR(L16/L26,"")</f>
        <v/>
      </c>
      <c r="M29" s="176"/>
      <c r="N29" s="185" t="str">
        <f>IFERROR(N16/N26,"")</f>
        <v/>
      </c>
      <c r="O29" s="176"/>
      <c r="P29" s="185" t="str">
        <f>IFERROR(P16/P26,"")</f>
        <v/>
      </c>
      <c r="Q29" s="176"/>
      <c r="R29" s="185" t="str">
        <f>IFERROR(R16/R26,"")</f>
        <v/>
      </c>
      <c r="S29" s="176"/>
      <c r="T29" s="185" t="str">
        <f>IFERROR(T16/T26,"")</f>
        <v/>
      </c>
      <c r="U29" s="176"/>
    </row>
    <row r="30" spans="2:21" ht="27" customHeight="1">
      <c r="B30" s="491" t="s">
        <v>1269</v>
      </c>
      <c r="C30" s="104" t="s">
        <v>681</v>
      </c>
      <c r="D30" s="185" t="str">
        <f>IFERROR(D17/D27,"")</f>
        <v/>
      </c>
      <c r="E30" s="176"/>
      <c r="F30" s="185" t="str">
        <f>IFERROR(F17/F27,"")</f>
        <v/>
      </c>
      <c r="G30" s="176"/>
      <c r="H30" s="185" t="str">
        <f>IFERROR(H17/H27,"")</f>
        <v/>
      </c>
      <c r="I30" s="176"/>
      <c r="J30" s="185" t="str">
        <f>IFERROR(J17/J27,"")</f>
        <v/>
      </c>
      <c r="K30" s="176"/>
      <c r="L30" s="185" t="str">
        <f>IFERROR(L17/L27,"")</f>
        <v/>
      </c>
      <c r="M30" s="176"/>
      <c r="N30" s="185" t="str">
        <f>IFERROR(N17/N27,"")</f>
        <v/>
      </c>
      <c r="O30" s="176"/>
      <c r="P30" s="185" t="str">
        <f>IFERROR(P17/P27,"")</f>
        <v/>
      </c>
      <c r="Q30" s="176"/>
      <c r="R30" s="185" t="str">
        <f>IFERROR(R17/R27,"")</f>
        <v/>
      </c>
      <c r="S30" s="176"/>
      <c r="T30" s="185" t="str">
        <f>IFERROR(T17/T27,"")</f>
        <v/>
      </c>
      <c r="U30" s="176"/>
    </row>
    <row r="31" spans="2:21" ht="14.85" customHeight="1"/>
    <row r="32" spans="2:21" ht="14.85" customHeight="1">
      <c r="B32" s="1005" t="s">
        <v>1275</v>
      </c>
      <c r="C32" s="1006"/>
      <c r="D32" s="1006"/>
      <c r="E32" s="1006"/>
      <c r="F32" s="1006"/>
      <c r="G32" s="1006"/>
      <c r="H32" s="1006"/>
      <c r="I32" s="1006"/>
      <c r="J32" s="1006"/>
      <c r="K32" s="1006"/>
      <c r="L32" s="1006"/>
      <c r="M32" s="1006"/>
      <c r="N32" s="1006"/>
      <c r="O32" s="1006"/>
      <c r="P32" s="1006"/>
      <c r="Q32" s="1006"/>
    </row>
    <row r="33" spans="2:17" ht="14.85" customHeight="1">
      <c r="B33" s="494"/>
      <c r="C33" s="495"/>
      <c r="D33" s="496"/>
      <c r="E33" s="497"/>
      <c r="F33" s="497"/>
      <c r="G33" s="497"/>
      <c r="H33" s="497"/>
      <c r="I33" s="497"/>
      <c r="J33" s="497"/>
      <c r="K33" s="497"/>
      <c r="L33" s="497"/>
      <c r="M33" s="497"/>
      <c r="N33" s="497"/>
      <c r="O33" s="497"/>
      <c r="P33" s="497"/>
      <c r="Q33" s="497"/>
    </row>
    <row r="34" spans="2:17" ht="14.85" customHeight="1">
      <c r="B34" s="498" t="s">
        <v>1276</v>
      </c>
      <c r="C34" s="495"/>
      <c r="D34" s="496"/>
      <c r="E34" s="497"/>
      <c r="F34" s="497"/>
      <c r="G34" s="497"/>
      <c r="H34" s="497"/>
      <c r="I34" s="497"/>
      <c r="J34" s="497"/>
      <c r="K34" s="497"/>
      <c r="L34" s="497"/>
      <c r="M34" s="497"/>
      <c r="O34" s="497"/>
      <c r="P34" s="497"/>
      <c r="Q34" s="497"/>
    </row>
    <row r="35" spans="2:17" ht="14.85" customHeight="1">
      <c r="B35" s="498"/>
      <c r="C35" s="495"/>
      <c r="D35" s="496"/>
      <c r="E35" s="497"/>
      <c r="F35" s="497"/>
      <c r="G35" s="497"/>
      <c r="H35" s="497"/>
      <c r="I35" s="497"/>
      <c r="J35" s="497"/>
      <c r="K35" s="497"/>
      <c r="L35" s="497"/>
      <c r="M35" s="497"/>
      <c r="O35" s="497"/>
      <c r="P35" s="497"/>
      <c r="Q35" s="497"/>
    </row>
    <row r="36" spans="2:17" ht="14.85" customHeight="1">
      <c r="B36" s="1007" t="s">
        <v>1277</v>
      </c>
      <c r="C36" s="1008"/>
      <c r="D36" s="1008"/>
      <c r="E36" s="1008"/>
      <c r="F36" s="1008"/>
      <c r="G36" s="1008"/>
      <c r="H36" s="1008"/>
      <c r="I36" s="1008"/>
      <c r="J36" s="1008"/>
      <c r="K36" s="1008"/>
      <c r="L36" s="1008"/>
      <c r="M36" s="1008"/>
      <c r="P36" s="497"/>
      <c r="Q36" s="497"/>
    </row>
    <row r="37" spans="2:17" ht="14.85" customHeight="1">
      <c r="B37" s="499" t="s">
        <v>1278</v>
      </c>
      <c r="C37" s="104" t="s">
        <v>682</v>
      </c>
      <c r="D37" s="1009"/>
      <c r="E37" s="1010"/>
      <c r="F37" s="1011"/>
      <c r="G37" s="1011"/>
      <c r="H37" s="1011"/>
      <c r="I37" s="1011"/>
      <c r="J37" s="1011"/>
      <c r="K37" s="1011"/>
      <c r="L37" s="1011"/>
      <c r="M37" s="1011"/>
      <c r="P37" s="500"/>
      <c r="Q37" s="500"/>
    </row>
    <row r="38" spans="2:17" ht="14.85" customHeight="1">
      <c r="B38" s="501" t="s">
        <v>1279</v>
      </c>
      <c r="C38" s="104" t="s">
        <v>683</v>
      </c>
      <c r="D38" s="1012"/>
      <c r="E38" s="1012"/>
      <c r="F38" s="1012"/>
      <c r="G38" s="1012"/>
      <c r="H38" s="1012"/>
      <c r="I38" s="1012"/>
      <c r="J38" s="1012"/>
      <c r="K38" s="1012"/>
      <c r="L38" s="1012"/>
      <c r="M38" s="1012"/>
      <c r="P38" s="497"/>
      <c r="Q38" s="497"/>
    </row>
    <row r="39" spans="2:17" ht="14.85" customHeight="1">
      <c r="B39" s="501" t="s">
        <v>1280</v>
      </c>
      <c r="C39" s="104" t="s">
        <v>686</v>
      </c>
      <c r="D39" s="1012"/>
      <c r="E39" s="1012"/>
      <c r="F39" s="1012"/>
      <c r="G39" s="1012"/>
      <c r="H39" s="1012"/>
      <c r="I39" s="1012"/>
      <c r="J39" s="1012"/>
      <c r="K39" s="1012"/>
      <c r="L39" s="1012"/>
      <c r="M39" s="1012"/>
      <c r="P39" s="497"/>
      <c r="Q39" s="497"/>
    </row>
    <row r="40" spans="2:17" ht="14.85" customHeight="1">
      <c r="B40" s="501" t="s">
        <v>1271</v>
      </c>
      <c r="C40" s="104" t="s">
        <v>703</v>
      </c>
      <c r="D40" s="1012"/>
      <c r="E40" s="1012"/>
      <c r="F40" s="1012"/>
      <c r="G40" s="1012"/>
      <c r="H40" s="1012"/>
      <c r="I40" s="1012"/>
      <c r="J40" s="1012"/>
      <c r="K40" s="1012"/>
      <c r="L40" s="1012"/>
      <c r="M40" s="1012"/>
      <c r="P40" s="497"/>
      <c r="Q40" s="497"/>
    </row>
    <row r="41" spans="2:17" ht="14.85" customHeight="1">
      <c r="B41" s="498"/>
      <c r="C41" s="495"/>
      <c r="D41" s="502"/>
      <c r="E41" s="502"/>
      <c r="F41" s="502"/>
      <c r="G41" s="502"/>
      <c r="H41" s="502"/>
      <c r="I41" s="502"/>
      <c r="J41" s="502"/>
      <c r="K41" s="502"/>
      <c r="L41" s="502"/>
      <c r="M41" s="502"/>
      <c r="P41" s="497"/>
      <c r="Q41" s="497"/>
    </row>
    <row r="42" spans="2:17" ht="14.85" customHeight="1">
      <c r="B42" s="503" t="s">
        <v>1281</v>
      </c>
      <c r="C42" s="504"/>
      <c r="D42" s="504"/>
      <c r="E42" s="505"/>
      <c r="F42" s="506"/>
      <c r="G42" s="506"/>
      <c r="H42" s="506"/>
      <c r="I42" s="506"/>
      <c r="J42" s="506"/>
      <c r="K42" s="506"/>
      <c r="L42" s="506"/>
      <c r="M42" s="506"/>
      <c r="P42" s="507"/>
      <c r="Q42" s="507"/>
    </row>
    <row r="43" spans="2:17" ht="14.85" customHeight="1">
      <c r="B43" s="504"/>
      <c r="C43" s="504"/>
      <c r="D43" s="504"/>
      <c r="E43" s="505"/>
      <c r="F43" s="506"/>
      <c r="G43" s="506"/>
      <c r="H43" s="506"/>
      <c r="I43" s="506"/>
      <c r="J43" s="506"/>
      <c r="K43" s="506"/>
      <c r="L43" s="506"/>
      <c r="M43" s="506"/>
      <c r="P43" s="507"/>
      <c r="Q43" s="507"/>
    </row>
    <row r="44" spans="2:17" ht="14.85" customHeight="1">
      <c r="B44" s="1025" t="s">
        <v>1282</v>
      </c>
      <c r="C44" s="1022"/>
      <c r="D44" s="1022"/>
      <c r="E44" s="1022"/>
      <c r="F44" s="1022"/>
      <c r="G44" s="1022"/>
      <c r="H44" s="508"/>
      <c r="I44" s="508"/>
      <c r="J44" s="508"/>
      <c r="K44" s="508"/>
      <c r="L44" s="508"/>
      <c r="M44" s="508"/>
      <c r="N44" s="1016"/>
      <c r="O44" s="1017"/>
      <c r="P44" s="509"/>
      <c r="Q44" s="509"/>
    </row>
    <row r="45" spans="2:17" ht="12.6" customHeight="1">
      <c r="B45" s="1018"/>
      <c r="C45" s="1019"/>
      <c r="D45" s="1019"/>
      <c r="E45" s="1019"/>
      <c r="F45" s="1019"/>
      <c r="G45" s="1019"/>
      <c r="H45" s="1019"/>
      <c r="I45" s="1019"/>
      <c r="J45" s="1019"/>
      <c r="K45" s="1019"/>
      <c r="L45" s="1019"/>
      <c r="M45" s="1020"/>
      <c r="O45" s="509"/>
      <c r="P45" s="509"/>
      <c r="Q45" s="509"/>
    </row>
    <row r="46" spans="2:17" ht="14.85" customHeight="1">
      <c r="B46" s="508"/>
      <c r="C46" s="504"/>
      <c r="D46" s="504"/>
      <c r="E46" s="505"/>
      <c r="F46" s="508"/>
      <c r="G46" s="508"/>
      <c r="H46" s="508"/>
      <c r="I46" s="508"/>
      <c r="J46" s="508"/>
      <c r="K46" s="508"/>
      <c r="L46" s="508"/>
      <c r="M46" s="508"/>
      <c r="O46" s="509"/>
      <c r="P46" s="509"/>
      <c r="Q46" s="509"/>
    </row>
    <row r="47" spans="2:17" ht="14.85" customHeight="1">
      <c r="B47" s="1021" t="s">
        <v>1283</v>
      </c>
      <c r="C47" s="1022"/>
      <c r="D47" s="1022"/>
      <c r="E47" s="1022"/>
      <c r="F47" s="1022"/>
      <c r="G47" s="1022"/>
      <c r="H47" s="1022"/>
      <c r="I47" s="1022"/>
      <c r="J47" s="1022"/>
      <c r="K47" s="1022"/>
      <c r="L47" s="1022"/>
      <c r="M47" s="1022"/>
      <c r="N47" s="510"/>
      <c r="O47" s="510"/>
      <c r="P47" s="509"/>
      <c r="Q47" s="509"/>
    </row>
    <row r="48" spans="2:17" ht="14.85" customHeight="1">
      <c r="B48" s="1018"/>
      <c r="C48" s="1023"/>
      <c r="D48" s="1023"/>
      <c r="E48" s="1023"/>
      <c r="F48" s="1023"/>
      <c r="G48" s="1023"/>
      <c r="H48" s="1023"/>
      <c r="I48" s="1023"/>
      <c r="J48" s="1023"/>
      <c r="K48" s="1023"/>
      <c r="L48" s="1023"/>
      <c r="M48" s="1024"/>
      <c r="O48" s="509"/>
      <c r="P48" s="509"/>
      <c r="Q48" s="509"/>
    </row>
    <row r="49" spans="2:17" ht="14.85" customHeight="1">
      <c r="B49" s="511"/>
      <c r="C49" s="512"/>
      <c r="D49" s="513"/>
      <c r="E49" s="513"/>
      <c r="F49" s="513"/>
      <c r="G49" s="513"/>
      <c r="H49" s="513"/>
      <c r="I49" s="513"/>
      <c r="J49" s="513"/>
      <c r="K49" s="513"/>
      <c r="L49" s="513"/>
      <c r="M49" s="513"/>
      <c r="O49" s="509"/>
      <c r="P49" s="509"/>
      <c r="Q49" s="509"/>
    </row>
    <row r="50" spans="2:17" ht="14.85" customHeight="1">
      <c r="B50" s="1025" t="s">
        <v>1284</v>
      </c>
      <c r="C50" s="1022"/>
      <c r="D50" s="1022"/>
      <c r="E50" s="1022"/>
      <c r="F50" s="1022"/>
      <c r="G50" s="1022"/>
      <c r="H50" s="1022"/>
      <c r="I50" s="1022"/>
      <c r="J50" s="1022"/>
      <c r="K50" s="1022"/>
      <c r="L50" s="1022"/>
      <c r="M50" s="1022"/>
      <c r="O50" s="509"/>
      <c r="P50" s="509"/>
      <c r="Q50" s="509"/>
    </row>
    <row r="51" spans="2:17" ht="14.85" customHeight="1">
      <c r="B51" s="1026" t="s">
        <v>1285</v>
      </c>
      <c r="C51" s="1027"/>
      <c r="D51" s="187"/>
      <c r="E51" s="1026" t="s">
        <v>1286</v>
      </c>
      <c r="F51" s="1027"/>
      <c r="G51" s="1027"/>
      <c r="H51" s="514"/>
      <c r="I51" s="514"/>
      <c r="J51" s="514"/>
      <c r="K51" s="514"/>
      <c r="L51" s="514"/>
      <c r="M51" s="515"/>
      <c r="O51" s="509"/>
      <c r="P51" s="509"/>
      <c r="Q51" s="509"/>
    </row>
    <row r="52" spans="2:17" ht="45" customHeight="1">
      <c r="B52" s="1013"/>
      <c r="C52" s="1014"/>
      <c r="D52" s="1014"/>
      <c r="E52" s="1014"/>
      <c r="F52" s="1014"/>
      <c r="G52" s="1014"/>
      <c r="H52" s="1014"/>
      <c r="I52" s="1014"/>
      <c r="J52" s="1014"/>
      <c r="K52" s="1014"/>
      <c r="L52" s="1014"/>
      <c r="M52" s="1015"/>
      <c r="N52" s="509"/>
      <c r="O52" s="509"/>
      <c r="P52" s="509"/>
      <c r="Q52" s="509"/>
    </row>
    <row r="53" spans="2:17" ht="14.85" customHeight="1">
      <c r="N53" s="509"/>
      <c r="O53" s="509"/>
      <c r="P53" s="509"/>
      <c r="Q53" s="509"/>
    </row>
    <row r="54" spans="2:17" ht="14.85" customHeight="1"/>
    <row r="55" spans="2:17" ht="14.85" customHeight="1">
      <c r="B55" s="27" t="s">
        <v>1287</v>
      </c>
    </row>
    <row r="56" spans="2:17" ht="14.85" customHeight="1">
      <c r="B56" s="438"/>
      <c r="C56" s="476" t="s">
        <v>1288</v>
      </c>
      <c r="D56" s="476" t="s">
        <v>1289</v>
      </c>
    </row>
    <row r="57" spans="2:17" ht="14.85" customHeight="1">
      <c r="B57" s="454" t="s">
        <v>1267</v>
      </c>
      <c r="C57" s="56" t="str">
        <f>IF(COUNTIFS(D16:U16,"&gt;0",D20:U20,"",D14:U14,"Comprehensive")+COUNTIFS(D16:U16,"&gt;0",D20:U20,0,D14:U14,"Comprehensive")+COUNTIFS(D16:U16,"&gt;0",D26:U26,"",D14:U14,"Comprehensive")+COUNTIFS(D16:U16,"&gt;0",D26:U26,0,D14:U14,"Comprehensive")&gt;=C59,"Commentary Required","OK")</f>
        <v>OK</v>
      </c>
      <c r="D57" s="56" t="str">
        <f>IF(COUNTIFS(D16:U16,"&gt;0",D20:U20,"",D14:U14,"Third Party")+COUNTIFS(D16:U16,"&gt;0",D20:U20,0,D14:U14,"Third Party")&gt;=D59,"Commentary Required","OK")</f>
        <v>OK</v>
      </c>
    </row>
    <row r="58" spans="2:17" ht="14.85" customHeight="1">
      <c r="B58" s="454" t="s">
        <v>1269</v>
      </c>
      <c r="C58" s="56" t="str">
        <f>IF(COUNTIFS(D17:U17,"&gt;0",D21:U21,"",D14:U14,"Comprehensive")+COUNTIFS(D17:U17,"&gt;0",D21:U21,0,D14:U14,"Comprehensive")+COUNTIFS(D17:U17,"&gt;0",D27:U27,"",D14:U14,"Comprehensive")+COUNTIFS(D17:U17,"&gt;0",D27:U27,0,D14:U14,"Comprehensive")&gt;=C59,"Commentary Required","OK")</f>
        <v>OK</v>
      </c>
      <c r="D58" s="56" t="str">
        <f>IF(COUNTIFS(D17:U17,"&gt;0",D21:U21,"",D14:U14,"Third Party")+COUNTIFS(D17:U17,"&gt;0",D21:U21,0,D14:U14,"Third Party")&gt;=D59,"Commentary Required","OK")</f>
        <v>OK</v>
      </c>
    </row>
    <row r="59" spans="2:17" ht="14.85" customHeight="1">
      <c r="B59" s="26" t="s">
        <v>606</v>
      </c>
      <c r="C59" s="56">
        <v>1</v>
      </c>
      <c r="D59" s="56">
        <v>1</v>
      </c>
    </row>
    <row r="60" spans="2:17" ht="15" customHeight="1">
      <c r="B60" s="438" t="s">
        <v>95</v>
      </c>
      <c r="C60" s="452"/>
      <c r="D60" s="452"/>
    </row>
  </sheetData>
  <mergeCells count="44">
    <mergeCell ref="B52:M52"/>
    <mergeCell ref="N44:O44"/>
    <mergeCell ref="B45:M45"/>
    <mergeCell ref="B47:M47"/>
    <mergeCell ref="B48:M48"/>
    <mergeCell ref="B50:M50"/>
    <mergeCell ref="B51:C51"/>
    <mergeCell ref="E51:G51"/>
    <mergeCell ref="B44:G44"/>
    <mergeCell ref="D40:E40"/>
    <mergeCell ref="F40:G40"/>
    <mergeCell ref="H40:I40"/>
    <mergeCell ref="J40:K40"/>
    <mergeCell ref="L40:M40"/>
    <mergeCell ref="D38:E38"/>
    <mergeCell ref="F38:G38"/>
    <mergeCell ref="H38:I38"/>
    <mergeCell ref="J38:K38"/>
    <mergeCell ref="L38:M38"/>
    <mergeCell ref="D39:E39"/>
    <mergeCell ref="F39:G39"/>
    <mergeCell ref="H39:I39"/>
    <mergeCell ref="J39:K39"/>
    <mergeCell ref="L39:M39"/>
    <mergeCell ref="T13:U13"/>
    <mergeCell ref="B32:Q32"/>
    <mergeCell ref="B36:M36"/>
    <mergeCell ref="D37:E37"/>
    <mergeCell ref="F37:G37"/>
    <mergeCell ref="H37:I37"/>
    <mergeCell ref="J37:K37"/>
    <mergeCell ref="L37:M37"/>
    <mergeCell ref="H13:I13"/>
    <mergeCell ref="J13:K13"/>
    <mergeCell ref="L13:M13"/>
    <mergeCell ref="N13:O13"/>
    <mergeCell ref="P13:Q13"/>
    <mergeCell ref="R13:S13"/>
    <mergeCell ref="F13:G13"/>
    <mergeCell ref="C6:D6"/>
    <mergeCell ref="C7:D7"/>
    <mergeCell ref="B12:C12"/>
    <mergeCell ref="B13:C14"/>
    <mergeCell ref="D13:E13"/>
  </mergeCells>
  <conditionalFormatting sqref="C57:D58">
    <cfRule type="cellIs" dxfId="88" priority="1" operator="equal">
      <formula>"OK"</formula>
    </cfRule>
    <cfRule type="expression" dxfId="87" priority="2">
      <formula>OR(C57="Error",C57="ERROR")</formula>
    </cfRule>
    <cfRule type="cellIs" dxfId="86" priority="3" operator="equal">
      <formula>"Commentary Required"</formula>
    </cfRule>
  </conditionalFormatting>
  <dataValidations count="3">
    <dataValidation type="whole" allowBlank="1" showInputMessage="1" showErrorMessage="1" error="Please enter integer" sqref="D38:M40" xr:uid="{DB60C87E-D9B3-4108-A38E-140A3751C2C0}">
      <formula1>-999999999999999</formula1>
      <formula2>999999999999999</formula2>
    </dataValidation>
    <dataValidation type="whole" allowBlank="1" showInputMessage="1" showErrorMessage="1" sqref="C7:D7" xr:uid="{C9AF57B4-473C-49A8-9211-5069A3FD4E37}">
      <formula1>1900</formula1>
      <formula2>2500</formula2>
    </dataValidation>
    <dataValidation type="decimal" allowBlank="1" showInputMessage="1" showErrorMessage="1" errorTitle="Error" error="Please enter a number of +/- 11 digits" sqref="T26:T27 R26:R27 P26:P27 N26:N27 L26:L27 J26:J27 H26:H27 F26:F27 D26:D27 D20:U21 D17:U17" xr:uid="{A8307593-EAA5-4A6A-89C1-975415213689}">
      <formula1>-99999999999</formula1>
      <formula2>99999999999</formula2>
    </dataValidation>
  </dataValidations>
  <pageMargins left="0.7" right="0.7" top="0.75" bottom="0.75" header="0.3" footer="0.3"/>
  <pageSetup paperSize="8" scale="44" orientation="landscape" r:id="rId1"/>
  <colBreaks count="1" manualBreakCount="1">
    <brk id="22"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318410D1-9A35-4001-B8BD-39CC1556CC95}">
          <x14:formula1>
            <xm:f>DropDownList!$E$7:$P$7</xm:f>
          </x14:formula1>
          <xm:sqref>D6</xm:sqref>
        </x14:dataValidation>
        <x14:dataValidation type="list" allowBlank="1" showInputMessage="1" showErrorMessage="1" xr:uid="{FF3B969A-C76B-4AE4-AAE7-DCB7420E925A}">
          <x14:formula1>
            <xm:f>DropDownList!$E$8:$M$8</xm:f>
          </x14:formula1>
          <xm:sqref>D37 E37 F37 G37 H37 I37 J37 K37 L37 M37</xm:sqref>
        </x14:dataValidation>
        <x14:dataValidation type="list" allowBlank="1" showInputMessage="1" showErrorMessage="1" xr:uid="{8A3CC2E1-0E0D-4F0B-A7FA-414A2189CA91}">
          <x14:formula1>
            <xm:f>DropDownList!$E$9:$F$9</xm:f>
          </x14:formula1>
          <xm:sqref>D51</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EE62C-EB67-4367-B624-8BB8C1C696C8}">
  <sheetPr codeName="Sheet23">
    <pageSetUpPr autoPageBreaks="0" fitToPage="1"/>
  </sheetPr>
  <dimension ref="A1:EZ74"/>
  <sheetViews>
    <sheetView topLeftCell="B1" zoomScale="80" zoomScaleNormal="80" workbookViewId="0">
      <selection activeCell="B1" sqref="B1"/>
    </sheetView>
  </sheetViews>
  <sheetFormatPr defaultColWidth="8.42578125" defaultRowHeight="12.75"/>
  <cols>
    <col min="1" max="1" width="2.42578125" style="27" hidden="1" customWidth="1"/>
    <col min="2" max="2" width="78.42578125" style="27" customWidth="1"/>
    <col min="3" max="3" width="23.42578125" style="27" customWidth="1"/>
    <col min="4" max="18" width="20.42578125" style="27" customWidth="1"/>
    <col min="19" max="19" width="3.42578125" style="27" customWidth="1"/>
    <col min="20" max="156" width="8.42578125" style="27" customWidth="1"/>
    <col min="157" max="16384" width="8.42578125" style="27"/>
  </cols>
  <sheetData>
    <row r="1" spans="1:156" s="90" customFormat="1" ht="17.25" customHeight="1">
      <c r="A1" s="160"/>
      <c r="B1" s="78" t="s">
        <v>1290</v>
      </c>
      <c r="C1" s="78"/>
      <c r="D1" s="78"/>
      <c r="E1" s="78"/>
      <c r="F1" s="78"/>
      <c r="G1" s="78"/>
      <c r="H1" s="78"/>
      <c r="I1" s="78"/>
      <c r="J1" s="78"/>
      <c r="K1" s="78"/>
      <c r="L1" s="78"/>
      <c r="M1" s="78"/>
      <c r="N1" s="78"/>
      <c r="O1" s="78"/>
      <c r="P1" s="78"/>
      <c r="Q1" s="78"/>
      <c r="R1" s="78"/>
      <c r="S1" s="78"/>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c r="BU1" s="91"/>
      <c r="BV1" s="91"/>
      <c r="BW1" s="91"/>
      <c r="BX1" s="91"/>
      <c r="BY1" s="91"/>
      <c r="BZ1" s="91"/>
      <c r="CA1" s="91"/>
      <c r="CB1" s="91"/>
      <c r="CC1" s="91"/>
      <c r="CD1" s="91"/>
      <c r="CE1" s="91"/>
      <c r="CF1" s="91"/>
      <c r="CG1" s="91"/>
      <c r="CH1" s="91"/>
      <c r="CI1" s="91"/>
      <c r="CJ1" s="91"/>
      <c r="CK1" s="91"/>
      <c r="CL1" s="91"/>
      <c r="CM1" s="91"/>
      <c r="CN1" s="91"/>
      <c r="CO1" s="91"/>
      <c r="CP1" s="91"/>
      <c r="CQ1" s="91"/>
      <c r="CR1" s="91"/>
      <c r="CS1" s="91"/>
      <c r="CT1" s="91"/>
      <c r="CU1" s="91"/>
      <c r="CV1" s="91"/>
      <c r="CW1" s="91"/>
      <c r="CX1" s="91"/>
      <c r="CY1" s="91"/>
      <c r="CZ1" s="91"/>
      <c r="DA1" s="91"/>
      <c r="DB1" s="91"/>
      <c r="DC1" s="91"/>
      <c r="DD1" s="91"/>
      <c r="DE1" s="91"/>
      <c r="DF1" s="91"/>
      <c r="DG1" s="91"/>
      <c r="DH1" s="91"/>
      <c r="DI1" s="91"/>
      <c r="DJ1" s="91"/>
      <c r="DK1" s="91"/>
      <c r="DL1" s="91"/>
      <c r="DM1" s="91"/>
      <c r="DN1" s="91"/>
      <c r="DO1" s="91"/>
      <c r="DP1" s="91"/>
      <c r="DQ1" s="91"/>
      <c r="DR1" s="91"/>
      <c r="DS1" s="91"/>
      <c r="DT1" s="91"/>
      <c r="DU1" s="91"/>
      <c r="DV1" s="91"/>
      <c r="DW1" s="91"/>
      <c r="DX1" s="91"/>
      <c r="DY1" s="91"/>
      <c r="DZ1" s="91"/>
      <c r="EA1" s="91"/>
      <c r="EB1" s="91"/>
      <c r="EC1" s="91"/>
      <c r="ED1" s="91"/>
      <c r="EE1" s="91"/>
      <c r="EF1" s="91"/>
      <c r="EG1" s="91"/>
      <c r="EH1" s="91"/>
      <c r="EI1" s="91"/>
      <c r="EJ1" s="91"/>
      <c r="EK1" s="91"/>
      <c r="EL1" s="91"/>
      <c r="EM1" s="91"/>
      <c r="EN1" s="91"/>
      <c r="EO1" s="91"/>
      <c r="EP1" s="91"/>
      <c r="EQ1" s="91"/>
      <c r="ER1" s="91"/>
      <c r="ES1" s="91"/>
      <c r="ET1" s="91"/>
      <c r="EU1" s="91"/>
      <c r="EV1" s="91"/>
      <c r="EW1" s="91"/>
      <c r="EX1" s="91"/>
      <c r="EY1" s="91"/>
      <c r="EZ1" s="91"/>
    </row>
    <row r="2" spans="1:156" s="160" customFormat="1" ht="15" customHeight="1">
      <c r="B2" s="412" t="s">
        <v>537</v>
      </c>
      <c r="C2" s="329" t="str">
        <f>'Cover Page'!F15</f>
        <v>&lt;&lt;Enter by Insurer&gt;&gt;</v>
      </c>
      <c r="D2" s="47"/>
      <c r="E2" s="47"/>
      <c r="F2" s="47"/>
      <c r="G2" s="47"/>
      <c r="H2" s="47"/>
      <c r="I2" s="47"/>
      <c r="J2" s="47"/>
      <c r="K2" s="47"/>
      <c r="L2" s="47"/>
      <c r="M2" s="47"/>
      <c r="N2" s="47"/>
      <c r="O2" s="47"/>
    </row>
    <row r="3" spans="1:156" s="160" customFormat="1" ht="15" customHeight="1">
      <c r="B3" s="412" t="s">
        <v>538</v>
      </c>
      <c r="C3" s="414" t="str">
        <f>TEXT(IF('Cover Page'!P13="","",'Cover Page'!P13), "[$-en-HK,1]dd mmm yyyy")</f>
        <v/>
      </c>
      <c r="D3" s="47"/>
      <c r="E3" s="47"/>
      <c r="F3" s="47"/>
      <c r="G3" s="47"/>
      <c r="H3" s="47"/>
      <c r="I3" s="47"/>
      <c r="J3" s="47"/>
      <c r="K3" s="47"/>
      <c r="L3" s="47"/>
      <c r="M3" s="47"/>
      <c r="N3" s="47"/>
      <c r="O3" s="47"/>
    </row>
    <row r="4" spans="1:156" s="160" customFormat="1" ht="15" customHeight="1">
      <c r="B4" s="412" t="s">
        <v>539</v>
      </c>
      <c r="C4" s="329" t="str">
        <f>'B.G.R.1 GI Results (Total)'!C4</f>
        <v>Please fill in the Financial Reporting Month</v>
      </c>
      <c r="D4" s="47"/>
      <c r="E4" s="47"/>
      <c r="F4" s="47"/>
      <c r="G4" s="47"/>
      <c r="H4" s="47"/>
      <c r="I4" s="47"/>
      <c r="J4" s="47"/>
      <c r="K4" s="47"/>
      <c r="L4" s="47"/>
      <c r="M4" s="47"/>
      <c r="N4" s="47"/>
      <c r="O4" s="47"/>
    </row>
    <row r="5" spans="1:156" ht="15" customHeight="1">
      <c r="B5" s="457"/>
    </row>
    <row r="6" spans="1:156" ht="15" customHeight="1">
      <c r="B6" s="459" t="s">
        <v>779</v>
      </c>
      <c r="C6" s="1028" t="str">
        <f>IFERROR(IF('Cover Page'!N13="","",'Cover Page'!N13),"")</f>
        <v/>
      </c>
      <c r="D6" s="1028"/>
      <c r="E6" s="165"/>
    </row>
    <row r="7" spans="1:156" ht="15" customHeight="1">
      <c r="B7" s="459" t="s">
        <v>780</v>
      </c>
      <c r="C7" s="1028" t="str">
        <f>IFERROR(IF('Cover Page'!O13="","",'Cover Page'!O13),"")</f>
        <v/>
      </c>
      <c r="D7" s="1028"/>
      <c r="E7" s="165"/>
    </row>
    <row r="8" spans="1:156" ht="15" customHeight="1">
      <c r="B8" s="460" t="s">
        <v>540</v>
      </c>
    </row>
    <row r="9" spans="1:156" ht="15" customHeight="1">
      <c r="B9" s="169" t="s">
        <v>857</v>
      </c>
      <c r="C9" s="170"/>
      <c r="D9" s="170"/>
      <c r="E9" s="170"/>
      <c r="F9" s="170"/>
      <c r="G9" s="170"/>
      <c r="H9" s="170"/>
      <c r="I9" s="170"/>
      <c r="J9" s="170"/>
      <c r="K9" s="170"/>
      <c r="L9" s="170"/>
      <c r="M9" s="170"/>
      <c r="N9" s="170"/>
      <c r="O9" s="170"/>
      <c r="P9" s="170"/>
      <c r="Q9" s="170"/>
      <c r="R9" s="170"/>
      <c r="S9" s="170"/>
    </row>
    <row r="10" spans="1:156" ht="15" customHeight="1"/>
    <row r="11" spans="1:156" ht="27" customHeight="1">
      <c r="B11" s="986" t="s">
        <v>1228</v>
      </c>
      <c r="C11" s="972"/>
      <c r="D11" s="467" t="s">
        <v>542</v>
      </c>
      <c r="E11" s="467" t="s">
        <v>543</v>
      </c>
      <c r="F11" s="467" t="s">
        <v>544</v>
      </c>
      <c r="G11" s="467" t="s">
        <v>545</v>
      </c>
      <c r="H11" s="467" t="s">
        <v>667</v>
      </c>
      <c r="I11" s="467" t="s">
        <v>546</v>
      </c>
      <c r="J11" s="467" t="s">
        <v>547</v>
      </c>
      <c r="K11" s="467" t="s">
        <v>548</v>
      </c>
      <c r="L11" s="467" t="s">
        <v>549</v>
      </c>
      <c r="M11" s="467" t="s">
        <v>550</v>
      </c>
      <c r="N11" s="467" t="s">
        <v>551</v>
      </c>
      <c r="O11" s="467" t="s">
        <v>552</v>
      </c>
      <c r="P11" s="467" t="s">
        <v>553</v>
      </c>
      <c r="Q11" s="467" t="s">
        <v>694</v>
      </c>
      <c r="R11" s="467" t="s">
        <v>695</v>
      </c>
    </row>
    <row r="12" spans="1:156" s="180" customFormat="1" ht="54" customHeight="1">
      <c r="B12" s="965" t="s">
        <v>1291</v>
      </c>
      <c r="C12" s="964"/>
      <c r="D12" s="466" t="s">
        <v>1292</v>
      </c>
      <c r="E12" s="466" t="s">
        <v>143</v>
      </c>
      <c r="F12" s="466" t="s">
        <v>1293</v>
      </c>
      <c r="G12" s="466" t="s">
        <v>1294</v>
      </c>
      <c r="H12" s="466" t="s">
        <v>146</v>
      </c>
      <c r="I12" s="466" t="s">
        <v>1295</v>
      </c>
      <c r="J12" s="466" t="s">
        <v>148</v>
      </c>
      <c r="K12" s="466" t="s">
        <v>149</v>
      </c>
      <c r="L12" s="466" t="s">
        <v>150</v>
      </c>
      <c r="M12" s="466" t="s">
        <v>151</v>
      </c>
      <c r="N12" s="466" t="s">
        <v>1296</v>
      </c>
      <c r="O12" s="466" t="s">
        <v>1297</v>
      </c>
      <c r="P12" s="466" t="s">
        <v>1298</v>
      </c>
      <c r="Q12" s="466" t="s">
        <v>155</v>
      </c>
      <c r="R12" s="466" t="s">
        <v>990</v>
      </c>
    </row>
    <row r="13" spans="1:156" ht="27" customHeight="1">
      <c r="B13" s="471" t="s">
        <v>1011</v>
      </c>
      <c r="C13" s="468"/>
      <c r="D13" s="171"/>
      <c r="E13" s="171"/>
      <c r="F13" s="171"/>
      <c r="G13" s="171"/>
      <c r="H13" s="171"/>
      <c r="I13" s="171"/>
      <c r="J13" s="171"/>
      <c r="K13" s="171"/>
      <c r="L13" s="171"/>
      <c r="M13" s="171"/>
      <c r="N13" s="171"/>
      <c r="O13" s="171"/>
      <c r="P13" s="171"/>
      <c r="Q13" s="171"/>
      <c r="R13" s="171"/>
    </row>
    <row r="14" spans="1:156" ht="27" customHeight="1">
      <c r="B14" s="472" t="s">
        <v>819</v>
      </c>
      <c r="C14" s="104" t="s">
        <v>820</v>
      </c>
      <c r="D14" s="172"/>
      <c r="E14" s="172"/>
      <c r="F14" s="172"/>
      <c r="G14" s="172"/>
      <c r="H14" s="172"/>
      <c r="I14" s="172"/>
      <c r="J14" s="172"/>
      <c r="K14" s="172"/>
      <c r="L14" s="172"/>
      <c r="M14" s="172"/>
      <c r="N14" s="172"/>
      <c r="O14" s="172"/>
      <c r="P14" s="172"/>
      <c r="Q14" s="172"/>
      <c r="R14" s="173">
        <f>SUM(D14:Q14)</f>
        <v>0</v>
      </c>
    </row>
    <row r="15" spans="1:156" ht="27" customHeight="1">
      <c r="B15" s="441" t="s">
        <v>1012</v>
      </c>
      <c r="C15" s="104" t="s">
        <v>672</v>
      </c>
      <c r="D15" s="172"/>
      <c r="E15" s="172"/>
      <c r="F15" s="172"/>
      <c r="G15" s="172"/>
      <c r="H15" s="172"/>
      <c r="I15" s="172"/>
      <c r="J15" s="172"/>
      <c r="K15" s="172"/>
      <c r="L15" s="172"/>
      <c r="M15" s="172"/>
      <c r="N15" s="172"/>
      <c r="O15" s="172"/>
      <c r="P15" s="172"/>
      <c r="Q15" s="172"/>
      <c r="R15" s="173">
        <f>SUM(D15:Q15)</f>
        <v>0</v>
      </c>
    </row>
    <row r="16" spans="1:156" ht="27" customHeight="1">
      <c r="B16" s="471" t="s">
        <v>1013</v>
      </c>
      <c r="C16" s="361"/>
      <c r="D16" s="171"/>
      <c r="E16" s="171"/>
      <c r="F16" s="171"/>
      <c r="G16" s="171"/>
      <c r="H16" s="171"/>
      <c r="I16" s="171"/>
      <c r="J16" s="171"/>
      <c r="K16" s="171"/>
      <c r="L16" s="171"/>
      <c r="M16" s="171"/>
      <c r="N16" s="171"/>
      <c r="O16" s="171"/>
      <c r="P16" s="171"/>
      <c r="Q16" s="171"/>
      <c r="R16" s="171"/>
    </row>
    <row r="17" spans="2:19" ht="27" customHeight="1">
      <c r="B17" s="472" t="s">
        <v>1014</v>
      </c>
      <c r="C17" s="104" t="s">
        <v>673</v>
      </c>
      <c r="D17" s="172"/>
      <c r="E17" s="172"/>
      <c r="F17" s="172"/>
      <c r="G17" s="172"/>
      <c r="H17" s="172"/>
      <c r="I17" s="172"/>
      <c r="J17" s="172"/>
      <c r="K17" s="172"/>
      <c r="L17" s="172"/>
      <c r="M17" s="172"/>
      <c r="N17" s="172"/>
      <c r="O17" s="172"/>
      <c r="P17" s="172"/>
      <c r="Q17" s="172"/>
      <c r="R17" s="173">
        <f>SUM(D17:Q17)</f>
        <v>0</v>
      </c>
    </row>
    <row r="18" spans="2:19" ht="27" customHeight="1">
      <c r="B18" s="472" t="s">
        <v>1015</v>
      </c>
      <c r="C18" s="104" t="s">
        <v>674</v>
      </c>
      <c r="D18" s="172"/>
      <c r="E18" s="172"/>
      <c r="F18" s="172"/>
      <c r="G18" s="172"/>
      <c r="H18" s="172"/>
      <c r="I18" s="172"/>
      <c r="J18" s="172"/>
      <c r="K18" s="172"/>
      <c r="L18" s="172"/>
      <c r="M18" s="172"/>
      <c r="N18" s="172"/>
      <c r="O18" s="172"/>
      <c r="P18" s="172"/>
      <c r="Q18" s="172"/>
      <c r="R18" s="173">
        <f>SUM(D18:Q18)</f>
        <v>0</v>
      </c>
    </row>
    <row r="19" spans="2:19" ht="27" customHeight="1">
      <c r="B19" s="471" t="s">
        <v>1016</v>
      </c>
      <c r="C19" s="104" t="s">
        <v>675</v>
      </c>
      <c r="D19" s="172"/>
      <c r="E19" s="172"/>
      <c r="F19" s="172"/>
      <c r="G19" s="172"/>
      <c r="H19" s="172"/>
      <c r="I19" s="172"/>
      <c r="J19" s="172"/>
      <c r="K19" s="172"/>
      <c r="L19" s="172"/>
      <c r="M19" s="172"/>
      <c r="N19" s="172"/>
      <c r="O19" s="172"/>
      <c r="P19" s="172"/>
      <c r="Q19" s="172"/>
      <c r="R19" s="173">
        <f>SUM(D19:Q19)</f>
        <v>0</v>
      </c>
    </row>
    <row r="20" spans="2:19" ht="27" customHeight="1"/>
    <row r="21" spans="2:19" ht="15" customHeight="1">
      <c r="B21" s="169" t="s">
        <v>1017</v>
      </c>
      <c r="C21" s="170"/>
      <c r="D21" s="170"/>
      <c r="E21" s="170"/>
      <c r="F21" s="170"/>
      <c r="G21" s="170"/>
      <c r="H21" s="170"/>
      <c r="I21" s="170"/>
      <c r="J21" s="170"/>
      <c r="K21" s="170"/>
      <c r="L21" s="170"/>
      <c r="M21" s="170"/>
      <c r="N21" s="170"/>
      <c r="O21" s="170"/>
      <c r="P21" s="170"/>
      <c r="Q21" s="170"/>
      <c r="R21" s="170"/>
      <c r="S21" s="170"/>
    </row>
    <row r="22" spans="2:19" ht="15" customHeight="1"/>
    <row r="23" spans="2:19" ht="15" customHeight="1">
      <c r="B23" s="986" t="s">
        <v>1228</v>
      </c>
      <c r="C23" s="972"/>
      <c r="D23" s="467" t="s">
        <v>542</v>
      </c>
      <c r="E23" s="467" t="s">
        <v>543</v>
      </c>
      <c r="F23" s="467" t="s">
        <v>544</v>
      </c>
      <c r="G23" s="467" t="s">
        <v>545</v>
      </c>
      <c r="H23" s="467" t="s">
        <v>667</v>
      </c>
      <c r="I23" s="467" t="s">
        <v>546</v>
      </c>
      <c r="J23" s="467" t="s">
        <v>547</v>
      </c>
      <c r="K23" s="467" t="s">
        <v>548</v>
      </c>
      <c r="L23" s="467" t="s">
        <v>549</v>
      </c>
      <c r="M23" s="467" t="s">
        <v>550</v>
      </c>
      <c r="N23" s="467" t="s">
        <v>551</v>
      </c>
      <c r="O23" s="467" t="s">
        <v>552</v>
      </c>
      <c r="P23" s="467" t="s">
        <v>553</v>
      </c>
      <c r="Q23" s="467" t="s">
        <v>694</v>
      </c>
      <c r="R23" s="467" t="s">
        <v>695</v>
      </c>
    </row>
    <row r="24" spans="2:19" s="180" customFormat="1" ht="38.85" customHeight="1">
      <c r="B24" s="965" t="s">
        <v>1291</v>
      </c>
      <c r="C24" s="964"/>
      <c r="D24" s="466" t="s">
        <v>1299</v>
      </c>
      <c r="E24" s="466" t="s">
        <v>1300</v>
      </c>
      <c r="F24" s="466" t="s">
        <v>1301</v>
      </c>
      <c r="G24" s="466" t="s">
        <v>1302</v>
      </c>
      <c r="H24" s="466" t="s">
        <v>1303</v>
      </c>
      <c r="I24" s="466" t="s">
        <v>1295</v>
      </c>
      <c r="J24" s="466" t="s">
        <v>1304</v>
      </c>
      <c r="K24" s="466" t="s">
        <v>1305</v>
      </c>
      <c r="L24" s="466" t="s">
        <v>1306</v>
      </c>
      <c r="M24" s="466" t="s">
        <v>1307</v>
      </c>
      <c r="N24" s="466" t="s">
        <v>1308</v>
      </c>
      <c r="O24" s="466" t="s">
        <v>1309</v>
      </c>
      <c r="P24" s="466" t="s">
        <v>1310</v>
      </c>
      <c r="Q24" s="466" t="s">
        <v>1311</v>
      </c>
      <c r="R24" s="466" t="s">
        <v>990</v>
      </c>
    </row>
    <row r="25" spans="2:19" s="160" customFormat="1" ht="27" customHeight="1">
      <c r="B25" s="472" t="s">
        <v>1018</v>
      </c>
      <c r="C25" s="104" t="s">
        <v>1019</v>
      </c>
      <c r="D25" s="172"/>
      <c r="E25" s="172"/>
      <c r="F25" s="172"/>
      <c r="G25" s="172"/>
      <c r="H25" s="172"/>
      <c r="I25" s="172"/>
      <c r="J25" s="172"/>
      <c r="K25" s="172"/>
      <c r="L25" s="172"/>
      <c r="M25" s="172"/>
      <c r="N25" s="172"/>
      <c r="O25" s="172"/>
      <c r="P25" s="172"/>
      <c r="Q25" s="172"/>
      <c r="R25" s="173">
        <f t="shared" ref="R25:R34" si="0">SUM(D25:Q25)</f>
        <v>0</v>
      </c>
    </row>
    <row r="26" spans="2:19" s="160" customFormat="1" ht="27" customHeight="1">
      <c r="B26" s="472" t="s">
        <v>1020</v>
      </c>
      <c r="C26" s="104" t="s">
        <v>677</v>
      </c>
      <c r="D26" s="172"/>
      <c r="E26" s="172"/>
      <c r="F26" s="172"/>
      <c r="G26" s="172"/>
      <c r="H26" s="172"/>
      <c r="I26" s="172"/>
      <c r="J26" s="172"/>
      <c r="K26" s="172"/>
      <c r="L26" s="172"/>
      <c r="M26" s="172"/>
      <c r="N26" s="172"/>
      <c r="O26" s="172"/>
      <c r="P26" s="172"/>
      <c r="Q26" s="172"/>
      <c r="R26" s="173">
        <f t="shared" si="0"/>
        <v>0</v>
      </c>
    </row>
    <row r="27" spans="2:19" s="160" customFormat="1" ht="27" customHeight="1">
      <c r="B27" s="472" t="s">
        <v>1021</v>
      </c>
      <c r="C27" s="104" t="s">
        <v>678</v>
      </c>
      <c r="D27" s="172"/>
      <c r="E27" s="172"/>
      <c r="F27" s="172"/>
      <c r="G27" s="172"/>
      <c r="H27" s="172"/>
      <c r="I27" s="172"/>
      <c r="J27" s="172"/>
      <c r="K27" s="172"/>
      <c r="L27" s="172"/>
      <c r="M27" s="172"/>
      <c r="N27" s="172"/>
      <c r="O27" s="172"/>
      <c r="P27" s="172"/>
      <c r="Q27" s="172"/>
      <c r="R27" s="173">
        <f t="shared" si="0"/>
        <v>0</v>
      </c>
    </row>
    <row r="28" spans="2:19" s="160" customFormat="1" ht="27" customHeight="1">
      <c r="B28" s="472" t="s">
        <v>1022</v>
      </c>
      <c r="C28" s="104" t="s">
        <v>679</v>
      </c>
      <c r="D28" s="173">
        <f t="shared" ref="D28:Q28" si="1">SUM(D29:D31)</f>
        <v>0</v>
      </c>
      <c r="E28" s="173">
        <f t="shared" si="1"/>
        <v>0</v>
      </c>
      <c r="F28" s="173">
        <f t="shared" si="1"/>
        <v>0</v>
      </c>
      <c r="G28" s="173">
        <f t="shared" si="1"/>
        <v>0</v>
      </c>
      <c r="H28" s="173">
        <f t="shared" si="1"/>
        <v>0</v>
      </c>
      <c r="I28" s="173">
        <f t="shared" si="1"/>
        <v>0</v>
      </c>
      <c r="J28" s="173">
        <f t="shared" si="1"/>
        <v>0</v>
      </c>
      <c r="K28" s="173">
        <f t="shared" si="1"/>
        <v>0</v>
      </c>
      <c r="L28" s="173">
        <f t="shared" si="1"/>
        <v>0</v>
      </c>
      <c r="M28" s="173">
        <f t="shared" si="1"/>
        <v>0</v>
      </c>
      <c r="N28" s="173">
        <f t="shared" si="1"/>
        <v>0</v>
      </c>
      <c r="O28" s="173">
        <f t="shared" si="1"/>
        <v>0</v>
      </c>
      <c r="P28" s="173">
        <f t="shared" si="1"/>
        <v>0</v>
      </c>
      <c r="Q28" s="173">
        <f t="shared" si="1"/>
        <v>0</v>
      </c>
      <c r="R28" s="173">
        <f t="shared" si="0"/>
        <v>0</v>
      </c>
    </row>
    <row r="29" spans="2:19" s="160" customFormat="1" ht="27" customHeight="1">
      <c r="B29" s="473" t="s">
        <v>1023</v>
      </c>
      <c r="C29" s="104" t="s">
        <v>680</v>
      </c>
      <c r="D29" s="172"/>
      <c r="E29" s="172"/>
      <c r="F29" s="172"/>
      <c r="G29" s="172"/>
      <c r="H29" s="172"/>
      <c r="I29" s="172"/>
      <c r="J29" s="172"/>
      <c r="K29" s="172"/>
      <c r="L29" s="172"/>
      <c r="M29" s="172"/>
      <c r="N29" s="172"/>
      <c r="O29" s="172"/>
      <c r="P29" s="172"/>
      <c r="Q29" s="172"/>
      <c r="R29" s="173">
        <f t="shared" si="0"/>
        <v>0</v>
      </c>
    </row>
    <row r="30" spans="2:19" s="160" customFormat="1" ht="27" customHeight="1">
      <c r="B30" s="473" t="s">
        <v>1024</v>
      </c>
      <c r="C30" s="104" t="s">
        <v>681</v>
      </c>
      <c r="D30" s="172"/>
      <c r="E30" s="172"/>
      <c r="F30" s="172"/>
      <c r="G30" s="172"/>
      <c r="H30" s="172"/>
      <c r="I30" s="172"/>
      <c r="J30" s="172"/>
      <c r="K30" s="172"/>
      <c r="L30" s="172"/>
      <c r="M30" s="172"/>
      <c r="N30" s="172"/>
      <c r="O30" s="172"/>
      <c r="P30" s="172"/>
      <c r="Q30" s="172"/>
      <c r="R30" s="173">
        <f t="shared" si="0"/>
        <v>0</v>
      </c>
    </row>
    <row r="31" spans="2:19" s="160" customFormat="1" ht="27" customHeight="1">
      <c r="B31" s="473" t="s">
        <v>1025</v>
      </c>
      <c r="C31" s="104" t="s">
        <v>682</v>
      </c>
      <c r="D31" s="172"/>
      <c r="E31" s="172"/>
      <c r="F31" s="172"/>
      <c r="G31" s="172"/>
      <c r="H31" s="172"/>
      <c r="I31" s="172"/>
      <c r="J31" s="172"/>
      <c r="K31" s="172"/>
      <c r="L31" s="172"/>
      <c r="M31" s="172"/>
      <c r="N31" s="172"/>
      <c r="O31" s="172"/>
      <c r="P31" s="172"/>
      <c r="Q31" s="172"/>
      <c r="R31" s="173">
        <f t="shared" si="0"/>
        <v>0</v>
      </c>
    </row>
    <row r="32" spans="2:19" s="160" customFormat="1" ht="27" customHeight="1">
      <c r="B32" s="472" t="s">
        <v>1026</v>
      </c>
      <c r="C32" s="104" t="s">
        <v>683</v>
      </c>
      <c r="D32" s="173">
        <f t="shared" ref="D32:Q32" si="2">SUM(D33:D34)</f>
        <v>0</v>
      </c>
      <c r="E32" s="173">
        <f t="shared" si="2"/>
        <v>0</v>
      </c>
      <c r="F32" s="173">
        <f t="shared" si="2"/>
        <v>0</v>
      </c>
      <c r="G32" s="173">
        <f t="shared" si="2"/>
        <v>0</v>
      </c>
      <c r="H32" s="173">
        <f t="shared" si="2"/>
        <v>0</v>
      </c>
      <c r="I32" s="173">
        <f t="shared" si="2"/>
        <v>0</v>
      </c>
      <c r="J32" s="173">
        <f t="shared" si="2"/>
        <v>0</v>
      </c>
      <c r="K32" s="173">
        <f t="shared" si="2"/>
        <v>0</v>
      </c>
      <c r="L32" s="173">
        <f t="shared" si="2"/>
        <v>0</v>
      </c>
      <c r="M32" s="173">
        <f t="shared" si="2"/>
        <v>0</v>
      </c>
      <c r="N32" s="173">
        <f t="shared" si="2"/>
        <v>0</v>
      </c>
      <c r="O32" s="173">
        <f t="shared" si="2"/>
        <v>0</v>
      </c>
      <c r="P32" s="173">
        <f t="shared" si="2"/>
        <v>0</v>
      </c>
      <c r="Q32" s="173">
        <f t="shared" si="2"/>
        <v>0</v>
      </c>
      <c r="R32" s="173">
        <f t="shared" si="0"/>
        <v>0</v>
      </c>
    </row>
    <row r="33" spans="2:18" s="160" customFormat="1" ht="27" customHeight="1">
      <c r="B33" s="473" t="s">
        <v>1027</v>
      </c>
      <c r="C33" s="104" t="s">
        <v>686</v>
      </c>
      <c r="D33" s="172"/>
      <c r="E33" s="172"/>
      <c r="F33" s="172"/>
      <c r="G33" s="172"/>
      <c r="H33" s="172"/>
      <c r="I33" s="172"/>
      <c r="J33" s="172"/>
      <c r="K33" s="172"/>
      <c r="L33" s="172"/>
      <c r="M33" s="172"/>
      <c r="N33" s="172"/>
      <c r="O33" s="172"/>
      <c r="P33" s="172"/>
      <c r="Q33" s="172"/>
      <c r="R33" s="173">
        <f t="shared" si="0"/>
        <v>0</v>
      </c>
    </row>
    <row r="34" spans="2:18" s="160" customFormat="1" ht="27" customHeight="1">
      <c r="B34" s="473" t="s">
        <v>1028</v>
      </c>
      <c r="C34" s="104" t="s">
        <v>703</v>
      </c>
      <c r="D34" s="172"/>
      <c r="E34" s="172"/>
      <c r="F34" s="172"/>
      <c r="G34" s="172"/>
      <c r="H34" s="172"/>
      <c r="I34" s="172"/>
      <c r="J34" s="172"/>
      <c r="K34" s="172"/>
      <c r="L34" s="172"/>
      <c r="M34" s="172"/>
      <c r="N34" s="172"/>
      <c r="O34" s="172"/>
      <c r="P34" s="172"/>
      <c r="Q34" s="172"/>
      <c r="R34" s="173">
        <f t="shared" si="0"/>
        <v>0</v>
      </c>
    </row>
    <row r="35" spans="2:18" s="160" customFormat="1" ht="27" customHeight="1">
      <c r="B35" s="473" t="s">
        <v>186</v>
      </c>
      <c r="C35" s="104" t="s">
        <v>705</v>
      </c>
      <c r="D35" s="171"/>
      <c r="E35" s="171"/>
      <c r="F35" s="171"/>
      <c r="G35" s="171"/>
      <c r="H35" s="171"/>
      <c r="I35" s="171"/>
      <c r="J35" s="171"/>
      <c r="K35" s="171"/>
      <c r="L35" s="171"/>
      <c r="M35" s="171"/>
      <c r="N35" s="171"/>
      <c r="O35" s="171"/>
      <c r="P35" s="171"/>
      <c r="Q35" s="171"/>
      <c r="R35" s="171"/>
    </row>
    <row r="36" spans="2:18" s="160" customFormat="1" ht="27" customHeight="1">
      <c r="B36" s="441" t="s">
        <v>1029</v>
      </c>
      <c r="C36" s="104" t="s">
        <v>853</v>
      </c>
      <c r="D36" s="172"/>
      <c r="E36" s="172"/>
      <c r="F36" s="172"/>
      <c r="G36" s="172"/>
      <c r="H36" s="172"/>
      <c r="I36" s="172"/>
      <c r="J36" s="172"/>
      <c r="K36" s="172"/>
      <c r="L36" s="172"/>
      <c r="M36" s="172"/>
      <c r="N36" s="172"/>
      <c r="O36" s="172"/>
      <c r="P36" s="172"/>
      <c r="Q36" s="172"/>
      <c r="R36" s="173">
        <f>SUM(D36:Q36)</f>
        <v>0</v>
      </c>
    </row>
    <row r="37" spans="2:18" s="160" customFormat="1" ht="27" customHeight="1">
      <c r="B37" s="516" t="s">
        <v>1030</v>
      </c>
      <c r="C37" s="104" t="s">
        <v>855</v>
      </c>
      <c r="D37" s="175">
        <f t="shared" ref="D37:Q37" si="3">D25+D26+D27+D28+D32+D36</f>
        <v>0</v>
      </c>
      <c r="E37" s="175">
        <f t="shared" si="3"/>
        <v>0</v>
      </c>
      <c r="F37" s="175">
        <f t="shared" si="3"/>
        <v>0</v>
      </c>
      <c r="G37" s="175">
        <f t="shared" si="3"/>
        <v>0</v>
      </c>
      <c r="H37" s="175">
        <f t="shared" si="3"/>
        <v>0</v>
      </c>
      <c r="I37" s="175">
        <f t="shared" si="3"/>
        <v>0</v>
      </c>
      <c r="J37" s="175">
        <f t="shared" si="3"/>
        <v>0</v>
      </c>
      <c r="K37" s="175">
        <f t="shared" si="3"/>
        <v>0</v>
      </c>
      <c r="L37" s="175">
        <f t="shared" si="3"/>
        <v>0</v>
      </c>
      <c r="M37" s="175">
        <f t="shared" si="3"/>
        <v>0</v>
      </c>
      <c r="N37" s="175">
        <f t="shared" si="3"/>
        <v>0</v>
      </c>
      <c r="O37" s="175">
        <f t="shared" si="3"/>
        <v>0</v>
      </c>
      <c r="P37" s="175">
        <f t="shared" si="3"/>
        <v>0</v>
      </c>
      <c r="Q37" s="175">
        <f t="shared" si="3"/>
        <v>0</v>
      </c>
      <c r="R37" s="175">
        <f>SUM(D37:Q37)</f>
        <v>0</v>
      </c>
    </row>
    <row r="38" spans="2:18" s="160" customFormat="1" ht="27" customHeight="1">
      <c r="B38" s="472" t="s">
        <v>186</v>
      </c>
      <c r="C38" s="104" t="s">
        <v>1031</v>
      </c>
      <c r="D38" s="176"/>
      <c r="E38" s="176"/>
      <c r="F38" s="176"/>
      <c r="G38" s="176"/>
      <c r="H38" s="176"/>
      <c r="I38" s="176"/>
      <c r="J38" s="176"/>
      <c r="K38" s="176"/>
      <c r="L38" s="176"/>
      <c r="M38" s="176"/>
      <c r="N38" s="176"/>
      <c r="O38" s="176"/>
      <c r="P38" s="176"/>
      <c r="Q38" s="176"/>
      <c r="R38" s="176"/>
    </row>
    <row r="39" spans="2:18" s="160" customFormat="1" ht="27" customHeight="1">
      <c r="B39" s="472" t="s">
        <v>186</v>
      </c>
      <c r="C39" s="104" t="s">
        <v>1032</v>
      </c>
      <c r="D39" s="177"/>
      <c r="E39" s="177"/>
      <c r="F39" s="177"/>
      <c r="G39" s="177"/>
      <c r="H39" s="177"/>
      <c r="I39" s="177"/>
      <c r="J39" s="177"/>
      <c r="K39" s="177"/>
      <c r="L39" s="177"/>
      <c r="M39" s="177"/>
      <c r="N39" s="177"/>
      <c r="O39" s="177"/>
      <c r="P39" s="177"/>
      <c r="Q39" s="177"/>
      <c r="R39" s="177"/>
    </row>
    <row r="40" spans="2:18" s="160" customFormat="1" ht="27" customHeight="1">
      <c r="B40" s="472" t="s">
        <v>1033</v>
      </c>
      <c r="C40" s="104" t="s">
        <v>1034</v>
      </c>
      <c r="D40" s="172"/>
      <c r="E40" s="172"/>
      <c r="F40" s="172"/>
      <c r="G40" s="172"/>
      <c r="H40" s="172"/>
      <c r="I40" s="172"/>
      <c r="J40" s="172"/>
      <c r="K40" s="172"/>
      <c r="L40" s="172"/>
      <c r="M40" s="172"/>
      <c r="N40" s="172"/>
      <c r="O40" s="172"/>
      <c r="P40" s="172"/>
      <c r="Q40" s="172"/>
      <c r="R40" s="173">
        <f t="shared" ref="R40:R45" si="4">SUM(D40:Q40)</f>
        <v>0</v>
      </c>
    </row>
    <row r="41" spans="2:18" s="160" customFormat="1" ht="27" customHeight="1">
      <c r="B41" s="471" t="s">
        <v>1035</v>
      </c>
      <c r="C41" s="104" t="s">
        <v>1036</v>
      </c>
      <c r="D41" s="173">
        <f t="shared" ref="D41:Q41" si="5">SUM(D38:D40)</f>
        <v>0</v>
      </c>
      <c r="E41" s="173">
        <f t="shared" si="5"/>
        <v>0</v>
      </c>
      <c r="F41" s="173">
        <f t="shared" si="5"/>
        <v>0</v>
      </c>
      <c r="G41" s="173">
        <f t="shared" si="5"/>
        <v>0</v>
      </c>
      <c r="H41" s="173">
        <f t="shared" si="5"/>
        <v>0</v>
      </c>
      <c r="I41" s="173">
        <f t="shared" si="5"/>
        <v>0</v>
      </c>
      <c r="J41" s="173">
        <f t="shared" si="5"/>
        <v>0</v>
      </c>
      <c r="K41" s="173">
        <f t="shared" si="5"/>
        <v>0</v>
      </c>
      <c r="L41" s="173">
        <f t="shared" si="5"/>
        <v>0</v>
      </c>
      <c r="M41" s="173">
        <f t="shared" si="5"/>
        <v>0</v>
      </c>
      <c r="N41" s="173">
        <f t="shared" si="5"/>
        <v>0</v>
      </c>
      <c r="O41" s="173">
        <f t="shared" si="5"/>
        <v>0</v>
      </c>
      <c r="P41" s="173">
        <f t="shared" si="5"/>
        <v>0</v>
      </c>
      <c r="Q41" s="173">
        <f t="shared" si="5"/>
        <v>0</v>
      </c>
      <c r="R41" s="173">
        <f t="shared" si="4"/>
        <v>0</v>
      </c>
    </row>
    <row r="42" spans="2:18" s="160" customFormat="1" ht="27" customHeight="1">
      <c r="B42" s="471" t="s">
        <v>1037</v>
      </c>
      <c r="C42" s="104" t="s">
        <v>1038</v>
      </c>
      <c r="D42" s="172"/>
      <c r="E42" s="172"/>
      <c r="F42" s="172"/>
      <c r="G42" s="172"/>
      <c r="H42" s="172"/>
      <c r="I42" s="172"/>
      <c r="J42" s="172"/>
      <c r="K42" s="172"/>
      <c r="L42" s="172"/>
      <c r="M42" s="172"/>
      <c r="N42" s="172"/>
      <c r="O42" s="172"/>
      <c r="P42" s="172"/>
      <c r="Q42" s="172"/>
      <c r="R42" s="173">
        <f t="shared" si="4"/>
        <v>0</v>
      </c>
    </row>
    <row r="43" spans="2:18" s="160" customFormat="1" ht="27" customHeight="1">
      <c r="B43" s="474" t="s">
        <v>1238</v>
      </c>
      <c r="C43" s="104" t="s">
        <v>1039</v>
      </c>
      <c r="D43" s="178">
        <f t="shared" ref="D43:Q43" si="6">D37+D41+D42</f>
        <v>0</v>
      </c>
      <c r="E43" s="178">
        <f t="shared" si="6"/>
        <v>0</v>
      </c>
      <c r="F43" s="178">
        <f t="shared" si="6"/>
        <v>0</v>
      </c>
      <c r="G43" s="178">
        <f t="shared" si="6"/>
        <v>0</v>
      </c>
      <c r="H43" s="178">
        <f t="shared" si="6"/>
        <v>0</v>
      </c>
      <c r="I43" s="178">
        <f t="shared" si="6"/>
        <v>0</v>
      </c>
      <c r="J43" s="178">
        <f t="shared" si="6"/>
        <v>0</v>
      </c>
      <c r="K43" s="178">
        <f t="shared" si="6"/>
        <v>0</v>
      </c>
      <c r="L43" s="178">
        <f t="shared" si="6"/>
        <v>0</v>
      </c>
      <c r="M43" s="178">
        <f t="shared" si="6"/>
        <v>0</v>
      </c>
      <c r="N43" s="178">
        <f t="shared" si="6"/>
        <v>0</v>
      </c>
      <c r="O43" s="178">
        <f t="shared" si="6"/>
        <v>0</v>
      </c>
      <c r="P43" s="178">
        <f t="shared" si="6"/>
        <v>0</v>
      </c>
      <c r="Q43" s="178">
        <f t="shared" si="6"/>
        <v>0</v>
      </c>
      <c r="R43" s="178">
        <f t="shared" si="4"/>
        <v>0</v>
      </c>
    </row>
    <row r="44" spans="2:18" s="160" customFormat="1" ht="27" customHeight="1">
      <c r="B44" s="475" t="s">
        <v>826</v>
      </c>
      <c r="C44" s="104" t="s">
        <v>1040</v>
      </c>
      <c r="D44" s="172"/>
      <c r="E44" s="172"/>
      <c r="F44" s="172"/>
      <c r="G44" s="172"/>
      <c r="H44" s="172"/>
      <c r="I44" s="172"/>
      <c r="J44" s="172"/>
      <c r="K44" s="172"/>
      <c r="L44" s="172"/>
      <c r="M44" s="172"/>
      <c r="N44" s="172"/>
      <c r="O44" s="172"/>
      <c r="P44" s="172"/>
      <c r="Q44" s="172"/>
      <c r="R44" s="173">
        <f t="shared" si="4"/>
        <v>0</v>
      </c>
    </row>
    <row r="45" spans="2:18" s="160" customFormat="1" ht="27" customHeight="1">
      <c r="B45" s="448" t="s">
        <v>827</v>
      </c>
      <c r="C45" s="104" t="s">
        <v>1041</v>
      </c>
      <c r="D45" s="178">
        <f t="shared" ref="D45:Q45" si="7">D43+D44</f>
        <v>0</v>
      </c>
      <c r="E45" s="178">
        <f t="shared" si="7"/>
        <v>0</v>
      </c>
      <c r="F45" s="178">
        <f t="shared" si="7"/>
        <v>0</v>
      </c>
      <c r="G45" s="178">
        <f t="shared" si="7"/>
        <v>0</v>
      </c>
      <c r="H45" s="178">
        <f t="shared" si="7"/>
        <v>0</v>
      </c>
      <c r="I45" s="178">
        <f t="shared" si="7"/>
        <v>0</v>
      </c>
      <c r="J45" s="178">
        <f t="shared" si="7"/>
        <v>0</v>
      </c>
      <c r="K45" s="178">
        <f t="shared" si="7"/>
        <v>0</v>
      </c>
      <c r="L45" s="178">
        <f t="shared" si="7"/>
        <v>0</v>
      </c>
      <c r="M45" s="178">
        <f t="shared" si="7"/>
        <v>0</v>
      </c>
      <c r="N45" s="178">
        <f t="shared" si="7"/>
        <v>0</v>
      </c>
      <c r="O45" s="178">
        <f t="shared" si="7"/>
        <v>0</v>
      </c>
      <c r="P45" s="178">
        <f t="shared" si="7"/>
        <v>0</v>
      </c>
      <c r="Q45" s="178">
        <f t="shared" si="7"/>
        <v>0</v>
      </c>
      <c r="R45" s="178">
        <f t="shared" si="4"/>
        <v>0</v>
      </c>
    </row>
    <row r="46" spans="2:18" ht="14.85" customHeight="1">
      <c r="B46" s="517"/>
    </row>
    <row r="47" spans="2:18" ht="14.85" customHeight="1">
      <c r="B47" s="457" t="s">
        <v>1239</v>
      </c>
    </row>
    <row r="48" spans="2:18" ht="14.85" customHeight="1">
      <c r="B48" s="438"/>
      <c r="C48" s="439"/>
      <c r="D48" s="476" t="s">
        <v>1312</v>
      </c>
      <c r="E48" s="476" t="s">
        <v>1313</v>
      </c>
    </row>
    <row r="49" spans="2:5" ht="14.85" customHeight="1">
      <c r="B49" s="468" t="s">
        <v>819</v>
      </c>
      <c r="C49" s="439"/>
      <c r="D49" s="56" t="str">
        <f>IF(ABS(SUM(D14:I14,L14:Q14)-'B.G.R.1A GI Results (AY)'!T17)&gt;D54,"Commentary Required","OK")</f>
        <v>OK</v>
      </c>
      <c r="E49" s="56" t="str">
        <f>IF(ABS(SUM(J14:K14)-'B.G.R.1A GI Results (AY)'!S17)&gt;E54,"Commentary Required","OK")</f>
        <v>OK</v>
      </c>
    </row>
    <row r="50" spans="2:5" ht="14.85" customHeight="1">
      <c r="B50" s="438" t="s">
        <v>1012</v>
      </c>
      <c r="C50" s="439"/>
      <c r="D50" s="56" t="str">
        <f>IF(ABS(SUM(D15:I15,L15:Q15)-'B.G.R.1A GI Results (AY)'!T18)&gt;D54,"Commentary Required","OK")</f>
        <v>OK</v>
      </c>
      <c r="E50" s="56" t="str">
        <f>IF(ABS(SUM(J15:K15)-'B.G.R.1A GI Results (AY)'!S18)&gt;E54,"Commentary Required","OK")</f>
        <v>OK</v>
      </c>
    </row>
    <row r="51" spans="2:5" ht="14.85" customHeight="1">
      <c r="B51" s="468" t="s">
        <v>1014</v>
      </c>
      <c r="C51" s="439"/>
      <c r="D51" s="56" t="str">
        <f>IF(ABS(SUM(D17:I17,L17:Q17)-'B.G.R.1A GI Results (AY)'!T20)&gt;D54,"Commentary Required","OK")</f>
        <v>OK</v>
      </c>
      <c r="E51" s="56" t="str">
        <f>IF(ABS(SUM(J17:K17)-'B.G.R.1A GI Results (AY)'!S20)&gt;E54,"Commentary Required","OK")</f>
        <v>OK</v>
      </c>
    </row>
    <row r="52" spans="2:5" ht="14.85" customHeight="1">
      <c r="B52" s="438" t="s">
        <v>1015</v>
      </c>
      <c r="C52" s="439"/>
      <c r="D52" s="56" t="str">
        <f>IF(ABS(SUM(D18:I18,L18:Q18)-'B.G.R.1A GI Results (AY)'!T21)&gt;D54,"Commentary Required","OK")</f>
        <v>OK</v>
      </c>
      <c r="E52" s="56" t="str">
        <f>IF(ABS(SUM(J18:K18)-'B.G.R.1A GI Results (AY)'!S21)&gt;E54,"Commentary Required","OK")</f>
        <v>OK</v>
      </c>
    </row>
    <row r="53" spans="2:5" ht="14.85" customHeight="1">
      <c r="B53" s="438" t="s">
        <v>827</v>
      </c>
      <c r="C53" s="439"/>
      <c r="D53" s="56" t="str">
        <f>IF(ABS(SUM(D45:I45,L45:Q45)-'B.G.R.1A GI Results (AY)'!T51)&gt;D54,"Commentary Required","OK")</f>
        <v>OK</v>
      </c>
      <c r="E53" s="56" t="str">
        <f>IF(ABS(SUM(J45:K45)-'B.G.R.1A GI Results (AY)'!S51)&gt;E54,"Commentary Required","OK")</f>
        <v>OK</v>
      </c>
    </row>
    <row r="54" spans="2:5" ht="14.85" customHeight="1">
      <c r="B54" s="26" t="s">
        <v>606</v>
      </c>
      <c r="C54" s="477"/>
      <c r="D54" s="56">
        <v>1</v>
      </c>
      <c r="E54" s="56">
        <v>1</v>
      </c>
    </row>
    <row r="55" spans="2:5" ht="14.85" customHeight="1">
      <c r="B55" s="438" t="s">
        <v>95</v>
      </c>
      <c r="C55" s="439"/>
      <c r="D55" s="452"/>
      <c r="E55" s="452"/>
    </row>
    <row r="56" spans="2:5" ht="14.85" customHeight="1"/>
    <row r="57" spans="2:5" ht="14.85" customHeight="1">
      <c r="B57" s="62" t="s">
        <v>1136</v>
      </c>
    </row>
    <row r="58" spans="2:5" ht="14.85" customHeight="1">
      <c r="B58" s="438" t="s">
        <v>1012</v>
      </c>
      <c r="C58" s="439"/>
      <c r="D58" s="56" t="str">
        <f>IF(COUNTIFS(D15:R15,"&gt;0")&gt;0,"Commentary Required","OK")</f>
        <v>OK</v>
      </c>
    </row>
    <row r="59" spans="2:5" ht="14.85" customHeight="1">
      <c r="B59" s="468" t="s">
        <v>1014</v>
      </c>
      <c r="C59" s="439"/>
      <c r="D59" s="56" t="str">
        <f>IF(COUNTIFS(D17:R17,"&gt;0")&gt;0,"Commentary Required","OK")</f>
        <v>OK</v>
      </c>
    </row>
    <row r="60" spans="2:5" ht="14.85" customHeight="1">
      <c r="B60" s="438" t="s">
        <v>1020</v>
      </c>
      <c r="C60" s="439"/>
      <c r="D60" s="56" t="str">
        <f>IF(COUNTIFS(D26:R26,"&gt;0")&gt;0,"Commentary Required","OK")</f>
        <v>OK</v>
      </c>
    </row>
    <row r="61" spans="2:5" ht="14.85" customHeight="1">
      <c r="B61" s="438" t="s">
        <v>1021</v>
      </c>
      <c r="C61" s="439"/>
      <c r="D61" s="56" t="str">
        <f>IF(COUNTIFS(D27:R27,"&gt;0")&gt;0,"Commentary Required","OK")</f>
        <v>OK</v>
      </c>
    </row>
    <row r="62" spans="2:5" ht="14.85" customHeight="1">
      <c r="B62" s="468" t="s">
        <v>1023</v>
      </c>
      <c r="C62" s="439"/>
      <c r="D62" s="56" t="str">
        <f>IF(COUNTIFS(D29:R29,"&gt;0")&gt;0,"Commentary Required","OK")</f>
        <v>OK</v>
      </c>
    </row>
    <row r="63" spans="2:5" ht="14.85" customHeight="1">
      <c r="B63" s="26" t="s">
        <v>1028</v>
      </c>
      <c r="C63" s="477"/>
      <c r="D63" s="56" t="str">
        <f>IF(COUNTIFS(D34:R34,"&gt;0")&gt;0,"Commentary Required","OK")</f>
        <v>OK</v>
      </c>
    </row>
    <row r="64" spans="2:5" ht="14.85" customHeight="1">
      <c r="B64" s="438" t="s">
        <v>95</v>
      </c>
      <c r="C64" s="439"/>
      <c r="D64" s="452"/>
    </row>
    <row r="65" spans="2:5" ht="14.85" customHeight="1"/>
    <row r="66" spans="2:5" ht="14.85" customHeight="1">
      <c r="B66" s="457" t="s">
        <v>1239</v>
      </c>
    </row>
    <row r="67" spans="2:5" ht="14.85" customHeight="1">
      <c r="B67" s="438"/>
      <c r="C67" s="439"/>
      <c r="D67" s="476" t="s">
        <v>1312</v>
      </c>
      <c r="E67" s="476" t="s">
        <v>1313</v>
      </c>
    </row>
    <row r="68" spans="2:5" ht="14.85" customHeight="1">
      <c r="B68" s="468" t="s">
        <v>1240</v>
      </c>
      <c r="C68" s="439"/>
      <c r="D68" s="56" t="str">
        <f>IF(ABS(SUM(D19:I19,L19:Q19)-'B.G.R.1A GI Results (AY)'!T22)&gt;D69,"Commentary Required","OK")</f>
        <v>OK</v>
      </c>
      <c r="E68" s="56" t="str">
        <f>IF(ABS(SUM(J19:K19)-'B.G.R.1A GI Results (AY)'!S22)&gt;E69,"Commentary Required","OK")</f>
        <v>OK</v>
      </c>
    </row>
    <row r="69" spans="2:5" ht="14.85" customHeight="1">
      <c r="B69" s="26" t="s">
        <v>606</v>
      </c>
      <c r="C69" s="477"/>
      <c r="D69" s="56">
        <v>1</v>
      </c>
      <c r="E69" s="56">
        <v>1</v>
      </c>
    </row>
    <row r="70" spans="2:5" ht="14.85" customHeight="1">
      <c r="B70" s="438" t="s">
        <v>95</v>
      </c>
      <c r="C70" s="439"/>
      <c r="D70" s="452"/>
      <c r="E70" s="452"/>
    </row>
    <row r="71" spans="2:5" ht="14.85" customHeight="1"/>
    <row r="72" spans="2:5" ht="14.85" customHeight="1">
      <c r="B72" s="454" t="s">
        <v>1137</v>
      </c>
      <c r="C72" s="439"/>
      <c r="D72" s="56" t="str">
        <f>IF(COUNTIFS(D19:W19,"",D14:W14,"&gt;0")+COUNTIFS(D19:W19,0,D14:W14,"&gt;0")&gt;=D73,"Commentary Required","OK")</f>
        <v>OK</v>
      </c>
    </row>
    <row r="73" spans="2:5" ht="14.85" customHeight="1">
      <c r="B73" s="26" t="s">
        <v>606</v>
      </c>
      <c r="C73" s="477"/>
      <c r="D73" s="56">
        <v>1</v>
      </c>
    </row>
    <row r="74" spans="2:5" ht="15" customHeight="1">
      <c r="B74" s="438" t="s">
        <v>95</v>
      </c>
      <c r="C74" s="439"/>
      <c r="D74" s="452"/>
    </row>
  </sheetData>
  <mergeCells count="6">
    <mergeCell ref="B24:C24"/>
    <mergeCell ref="C6:D6"/>
    <mergeCell ref="C7:D7"/>
    <mergeCell ref="B11:C11"/>
    <mergeCell ref="B12:C12"/>
    <mergeCell ref="B23:C23"/>
  </mergeCells>
  <conditionalFormatting sqref="D58:D63">
    <cfRule type="cellIs" dxfId="85" priority="12" operator="equal">
      <formula>"OK"</formula>
    </cfRule>
    <cfRule type="expression" dxfId="84" priority="13">
      <formula>"ERROR"</formula>
    </cfRule>
    <cfRule type="cellIs" dxfId="83" priority="14" operator="equal">
      <formula>"Commentary Required"</formula>
    </cfRule>
  </conditionalFormatting>
  <conditionalFormatting sqref="D68">
    <cfRule type="expression" dxfId="82" priority="4">
      <formula>"ERROR"</formula>
    </cfRule>
    <cfRule type="cellIs" dxfId="81" priority="5" operator="equal">
      <formula>"Commentary Required"</formula>
    </cfRule>
  </conditionalFormatting>
  <conditionalFormatting sqref="D72">
    <cfRule type="cellIs" dxfId="80" priority="9" operator="equal">
      <formula>"OK"</formula>
    </cfRule>
    <cfRule type="expression" dxfId="79" priority="10">
      <formula>OR(D72="Error",D72="ERROR")</formula>
    </cfRule>
    <cfRule type="cellIs" dxfId="78" priority="11" operator="equal">
      <formula>"Commentary Required"</formula>
    </cfRule>
  </conditionalFormatting>
  <conditionalFormatting sqref="D49:E53">
    <cfRule type="cellIs" dxfId="77" priority="6" operator="equal">
      <formula>"OK"</formula>
    </cfRule>
    <cfRule type="expression" dxfId="76" priority="7">
      <formula>"ERROR"</formula>
    </cfRule>
    <cfRule type="cellIs" dxfId="75" priority="8" operator="equal">
      <formula>"Commentary Required"</formula>
    </cfRule>
  </conditionalFormatting>
  <conditionalFormatting sqref="D68:E68">
    <cfRule type="cellIs" dxfId="74" priority="2" operator="equal">
      <formula>"OK"</formula>
    </cfRule>
  </conditionalFormatting>
  <conditionalFormatting sqref="E68">
    <cfRule type="cellIs" dxfId="73" priority="1" operator="equal">
      <formula>"Commentary Required"</formula>
    </cfRule>
    <cfRule type="cellIs" dxfId="72" priority="3" operator="equal">
      <formula>"Error"</formula>
    </cfRule>
  </conditionalFormatting>
  <dataValidations count="2">
    <dataValidation type="whole" allowBlank="1" showInputMessage="1" showErrorMessage="1" sqref="C7:D7" xr:uid="{4563004E-03B0-4B5D-ACA3-D881ACF096E8}">
      <formula1>1900</formula1>
      <formula2>2500</formula2>
    </dataValidation>
    <dataValidation type="decimal" allowBlank="1" showInputMessage="1" showErrorMessage="1" errorTitle="Error" error="Please enter a number of +/- 11 digits" sqref="D44:Q44 D42:Q42 D40:Q40 D36:Q36 D33:Q34 D29:Q31 D25:Q27 D17:Q19 D14:Q15" xr:uid="{E0CF6C4C-5661-4056-A682-46943586E96B}">
      <formula1>-99999999999</formula1>
      <formula2>99999999999</formula2>
    </dataValidation>
  </dataValidations>
  <pageMargins left="0.7" right="0.7" top="0.75" bottom="0.75" header="0.3" footer="0.3"/>
  <pageSetup paperSize="8" scale="46" orientation="landscape" r:id="rId1"/>
  <colBreaks count="1" manualBreakCount="1">
    <brk id="19"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8A69BAA-96F4-43CE-A24C-B072E94CFB7B}">
          <x14:formula1>
            <xm:f>DropDownList!$E$10:$P$10</xm:f>
          </x14:formula1>
          <xm:sqref>D6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5D8036-44B9-43DA-9CAE-45E674391EAA}">
  <sheetPr codeName="Sheet24">
    <pageSetUpPr autoPageBreaks="0" fitToPage="1"/>
  </sheetPr>
  <dimension ref="A1:W153"/>
  <sheetViews>
    <sheetView topLeftCell="B1" zoomScale="80" zoomScaleNormal="80" workbookViewId="0">
      <selection activeCell="B1" sqref="B1"/>
    </sheetView>
  </sheetViews>
  <sheetFormatPr defaultColWidth="9.42578125" defaultRowHeight="15" customHeight="1"/>
  <cols>
    <col min="1" max="1" width="2.42578125" style="47" hidden="1" customWidth="1"/>
    <col min="2" max="2" width="15.42578125" style="47" customWidth="1"/>
    <col min="3" max="3" width="20.42578125" style="47" customWidth="1"/>
    <col min="4" max="4" width="29.42578125" style="47" customWidth="1"/>
    <col min="5" max="18" width="15.42578125" style="47" customWidth="1"/>
    <col min="19" max="19" width="9.42578125" style="47" customWidth="1"/>
    <col min="20" max="22" width="9.42578125" style="47"/>
    <col min="23" max="23" width="26.42578125" style="47" bestFit="1" customWidth="1"/>
    <col min="24" max="16384" width="9.42578125" style="47"/>
  </cols>
  <sheetData>
    <row r="1" spans="2:23" ht="17.25" customHeight="1">
      <c r="B1" s="78" t="s">
        <v>1314</v>
      </c>
      <c r="C1" s="78"/>
      <c r="D1" s="78"/>
      <c r="E1" s="78"/>
      <c r="F1" s="78"/>
      <c r="G1" s="78"/>
      <c r="H1" s="78"/>
      <c r="I1" s="78"/>
      <c r="J1" s="78"/>
      <c r="K1" s="78"/>
      <c r="L1" s="78"/>
      <c r="M1" s="78"/>
      <c r="N1" s="78"/>
      <c r="O1" s="78"/>
      <c r="P1" s="78"/>
      <c r="Q1" s="78"/>
      <c r="R1" s="78"/>
      <c r="S1" s="78"/>
    </row>
    <row r="2" spans="2:23" s="188" customFormat="1" ht="15" customHeight="1">
      <c r="B2" s="328" t="s">
        <v>537</v>
      </c>
      <c r="C2" s="329" t="str">
        <f>'Cover Page'!F15</f>
        <v>&lt;&lt;Enter by Insurer&gt;&gt;</v>
      </c>
      <c r="D2" s="47"/>
      <c r="E2" s="47"/>
      <c r="F2" s="47"/>
      <c r="G2" s="47"/>
      <c r="H2" s="47"/>
      <c r="I2" s="47"/>
      <c r="J2" s="47"/>
      <c r="K2" s="47"/>
      <c r="L2" s="47"/>
      <c r="M2" s="47"/>
      <c r="N2" s="47"/>
      <c r="W2" s="47" t="s">
        <v>1315</v>
      </c>
    </row>
    <row r="3" spans="2:23" s="188" customFormat="1" ht="15" customHeight="1">
      <c r="B3" s="328" t="s">
        <v>538</v>
      </c>
      <c r="C3" s="414" t="str">
        <f>TEXT(IF('Cover Page'!P13="","",'Cover Page'!P13), "[$-en-HK,1]dd mmm yyyy")</f>
        <v/>
      </c>
      <c r="D3" s="47"/>
      <c r="E3" s="47"/>
      <c r="F3" s="47"/>
      <c r="G3" s="47"/>
      <c r="H3" s="47"/>
      <c r="I3" s="47"/>
      <c r="J3" s="47"/>
      <c r="K3" s="47"/>
      <c r="L3" s="47"/>
      <c r="M3" s="47"/>
      <c r="N3" s="47"/>
    </row>
    <row r="4" spans="2:23" s="188" customFormat="1" ht="15" customHeight="1">
      <c r="B4" s="328" t="s">
        <v>539</v>
      </c>
      <c r="C4" s="189"/>
      <c r="D4" s="47"/>
      <c r="E4" s="47"/>
      <c r="F4" s="47"/>
      <c r="G4" s="47"/>
      <c r="H4" s="47"/>
      <c r="I4" s="47"/>
      <c r="J4" s="47"/>
      <c r="K4" s="47"/>
      <c r="L4" s="47"/>
      <c r="M4" s="47"/>
      <c r="N4" s="47"/>
    </row>
    <row r="5" spans="2:23" ht="15" hidden="1" customHeight="1"/>
    <row r="6" spans="2:23" ht="15" customHeight="1">
      <c r="B6" s="356" t="s">
        <v>540</v>
      </c>
    </row>
    <row r="7" spans="2:23" ht="15" customHeight="1">
      <c r="B7" s="169" t="s">
        <v>1316</v>
      </c>
      <c r="C7" s="170"/>
      <c r="D7" s="170"/>
      <c r="E7" s="170"/>
      <c r="F7" s="170"/>
      <c r="G7" s="170"/>
      <c r="H7" s="170"/>
      <c r="I7" s="170"/>
      <c r="J7" s="170"/>
      <c r="K7" s="170"/>
      <c r="L7" s="170"/>
      <c r="M7" s="170"/>
      <c r="N7" s="170"/>
      <c r="O7" s="170"/>
      <c r="P7" s="170"/>
      <c r="Q7" s="170"/>
      <c r="R7" s="170"/>
      <c r="S7" s="170"/>
    </row>
    <row r="8" spans="2:23" s="190" customFormat="1" ht="15" customHeight="1"/>
    <row r="9" spans="2:23" ht="15" customHeight="1">
      <c r="B9" s="518"/>
      <c r="C9" s="519"/>
      <c r="D9" s="520"/>
      <c r="E9" s="361" t="s">
        <v>541</v>
      </c>
      <c r="F9" s="361" t="s">
        <v>542</v>
      </c>
      <c r="G9" s="361" t="s">
        <v>543</v>
      </c>
      <c r="H9" s="361" t="s">
        <v>544</v>
      </c>
      <c r="I9" s="361" t="s">
        <v>545</v>
      </c>
      <c r="J9" s="361" t="s">
        <v>667</v>
      </c>
      <c r="K9" s="361" t="s">
        <v>546</v>
      </c>
      <c r="L9" s="361" t="s">
        <v>547</v>
      </c>
      <c r="M9" s="361" t="s">
        <v>548</v>
      </c>
      <c r="N9" s="361" t="s">
        <v>549</v>
      </c>
      <c r="O9" s="361" t="s">
        <v>550</v>
      </c>
      <c r="P9" s="361" t="s">
        <v>551</v>
      </c>
      <c r="Q9" s="361" t="s">
        <v>552</v>
      </c>
    </row>
    <row r="10" spans="2:23" ht="15" customHeight="1">
      <c r="B10" s="1029" t="s">
        <v>1317</v>
      </c>
      <c r="C10" s="1030"/>
      <c r="D10" s="1031"/>
      <c r="E10" s="1000" t="s">
        <v>1246</v>
      </c>
      <c r="F10" s="1001"/>
      <c r="G10" s="1001"/>
      <c r="H10" s="1001"/>
      <c r="I10" s="1001"/>
      <c r="J10" s="1001"/>
      <c r="K10" s="1001"/>
      <c r="L10" s="1001"/>
      <c r="M10" s="1001"/>
      <c r="N10" s="1001"/>
      <c r="O10" s="1001"/>
      <c r="P10" s="1001"/>
      <c r="Q10" s="991"/>
    </row>
    <row r="11" spans="2:23" ht="15" customHeight="1">
      <c r="B11" s="1032"/>
      <c r="C11" s="1033"/>
      <c r="D11" s="1034"/>
      <c r="E11" s="479" t="s">
        <v>1247</v>
      </c>
      <c r="F11" s="182">
        <f t="shared" ref="F11:P11" si="0">+G11-1</f>
        <v>-11</v>
      </c>
      <c r="G11" s="182">
        <f t="shared" si="0"/>
        <v>-10</v>
      </c>
      <c r="H11" s="182">
        <f t="shared" si="0"/>
        <v>-9</v>
      </c>
      <c r="I11" s="182">
        <f t="shared" si="0"/>
        <v>-8</v>
      </c>
      <c r="J11" s="182">
        <f t="shared" si="0"/>
        <v>-7</v>
      </c>
      <c r="K11" s="182">
        <f t="shared" si="0"/>
        <v>-6</v>
      </c>
      <c r="L11" s="182">
        <f t="shared" si="0"/>
        <v>-5</v>
      </c>
      <c r="M11" s="182">
        <f t="shared" si="0"/>
        <v>-4</v>
      </c>
      <c r="N11" s="182">
        <f t="shared" si="0"/>
        <v>-3</v>
      </c>
      <c r="O11" s="182">
        <f t="shared" si="0"/>
        <v>-2</v>
      </c>
      <c r="P11" s="182">
        <f t="shared" si="0"/>
        <v>-1</v>
      </c>
      <c r="Q11" s="182">
        <f>'Cover Page'!H13</f>
        <v>0</v>
      </c>
    </row>
    <row r="12" spans="2:23" ht="15" customHeight="1">
      <c r="B12" s="521">
        <v>1</v>
      </c>
      <c r="C12" s="522" t="s">
        <v>1318</v>
      </c>
      <c r="D12" s="523"/>
      <c r="E12" s="172"/>
      <c r="F12" s="172"/>
      <c r="G12" s="172"/>
      <c r="H12" s="172"/>
      <c r="I12" s="172"/>
      <c r="J12" s="172"/>
      <c r="K12" s="172"/>
      <c r="L12" s="172"/>
      <c r="M12" s="172"/>
      <c r="N12" s="172"/>
      <c r="O12" s="172"/>
      <c r="P12" s="172"/>
      <c r="Q12" s="172"/>
    </row>
    <row r="13" spans="2:23" ht="15" customHeight="1">
      <c r="B13" s="481">
        <v>2</v>
      </c>
      <c r="C13" s="522" t="s">
        <v>1319</v>
      </c>
      <c r="D13" s="523"/>
      <c r="E13" s="172"/>
      <c r="F13" s="172"/>
      <c r="G13" s="172"/>
      <c r="H13" s="172"/>
      <c r="I13" s="172"/>
      <c r="J13" s="172"/>
      <c r="K13" s="172"/>
      <c r="L13" s="172"/>
      <c r="M13" s="172"/>
      <c r="N13" s="172"/>
      <c r="O13" s="172"/>
      <c r="P13" s="172"/>
      <c r="Q13" s="172"/>
    </row>
    <row r="14" spans="2:23" ht="15" customHeight="1">
      <c r="B14" s="481">
        <v>3</v>
      </c>
      <c r="C14" s="522" t="s">
        <v>1320</v>
      </c>
      <c r="D14" s="523"/>
      <c r="E14" s="172"/>
      <c r="F14" s="172"/>
      <c r="G14" s="172"/>
      <c r="H14" s="172"/>
      <c r="I14" s="172"/>
      <c r="J14" s="172"/>
      <c r="K14" s="172"/>
      <c r="L14" s="172"/>
      <c r="M14" s="172"/>
      <c r="N14" s="172"/>
      <c r="O14" s="172"/>
      <c r="P14" s="172"/>
      <c r="Q14" s="172"/>
    </row>
    <row r="15" spans="2:23" ht="15" customHeight="1">
      <c r="B15" s="481">
        <v>4</v>
      </c>
      <c r="C15" s="522" t="s">
        <v>1321</v>
      </c>
      <c r="D15" s="523"/>
      <c r="E15" s="172"/>
      <c r="F15" s="172"/>
      <c r="G15" s="172"/>
      <c r="H15" s="172"/>
      <c r="I15" s="172"/>
      <c r="J15" s="172"/>
      <c r="K15" s="172"/>
      <c r="L15" s="172"/>
      <c r="M15" s="172"/>
      <c r="N15" s="172"/>
      <c r="O15" s="172"/>
      <c r="P15" s="172"/>
      <c r="Q15" s="172"/>
    </row>
    <row r="16" spans="2:23" ht="15" customHeight="1">
      <c r="B16" s="1035">
        <v>5</v>
      </c>
      <c r="C16" s="522" t="s">
        <v>1322</v>
      </c>
      <c r="D16" s="523"/>
      <c r="E16" s="172"/>
      <c r="F16" s="172"/>
      <c r="G16" s="172"/>
      <c r="H16" s="172"/>
      <c r="I16" s="172"/>
      <c r="J16" s="172"/>
      <c r="K16" s="172"/>
      <c r="L16" s="172"/>
      <c r="M16" s="172"/>
      <c r="N16" s="172"/>
      <c r="O16" s="172"/>
      <c r="P16" s="172"/>
      <c r="Q16" s="172"/>
    </row>
    <row r="17" spans="2:19" ht="15" customHeight="1">
      <c r="B17" s="1036"/>
      <c r="C17" s="522" t="s">
        <v>1323</v>
      </c>
      <c r="D17" s="523"/>
      <c r="E17" s="172"/>
      <c r="F17" s="172"/>
      <c r="G17" s="172"/>
      <c r="H17" s="172"/>
      <c r="I17" s="172"/>
      <c r="J17" s="172"/>
      <c r="K17" s="172"/>
      <c r="L17" s="172"/>
      <c r="M17" s="172"/>
      <c r="N17" s="172"/>
      <c r="O17" s="172"/>
      <c r="P17" s="172"/>
      <c r="Q17" s="172"/>
    </row>
    <row r="18" spans="2:19" ht="15" customHeight="1">
      <c r="B18" s="1036"/>
      <c r="C18" s="522" t="s">
        <v>1324</v>
      </c>
      <c r="D18" s="523"/>
      <c r="E18" s="172"/>
      <c r="F18" s="172"/>
      <c r="G18" s="172"/>
      <c r="H18" s="172"/>
      <c r="I18" s="172"/>
      <c r="J18" s="172"/>
      <c r="K18" s="172"/>
      <c r="L18" s="172"/>
      <c r="M18" s="172"/>
      <c r="N18" s="172"/>
      <c r="O18" s="172"/>
      <c r="P18" s="172"/>
      <c r="Q18" s="172"/>
    </row>
    <row r="19" spans="2:19" ht="15" customHeight="1">
      <c r="B19" s="1036"/>
      <c r="C19" s="522" t="s">
        <v>1325</v>
      </c>
      <c r="D19" s="523"/>
      <c r="E19" s="172"/>
      <c r="F19" s="172"/>
      <c r="G19" s="172"/>
      <c r="H19" s="172"/>
      <c r="I19" s="172"/>
      <c r="J19" s="172"/>
      <c r="K19" s="172"/>
      <c r="L19" s="172"/>
      <c r="M19" s="172"/>
      <c r="N19" s="172"/>
      <c r="O19" s="172"/>
      <c r="P19" s="172"/>
      <c r="Q19" s="172"/>
    </row>
    <row r="20" spans="2:19" ht="15" customHeight="1">
      <c r="B20" s="1035">
        <v>6</v>
      </c>
      <c r="C20" s="522" t="s">
        <v>1326</v>
      </c>
      <c r="D20" s="523"/>
      <c r="E20" s="172"/>
      <c r="F20" s="172"/>
      <c r="G20" s="172"/>
      <c r="H20" s="172"/>
      <c r="I20" s="172"/>
      <c r="J20" s="172"/>
      <c r="K20" s="172"/>
      <c r="L20" s="172"/>
      <c r="M20" s="172"/>
      <c r="N20" s="172"/>
      <c r="O20" s="172"/>
      <c r="P20" s="172"/>
      <c r="Q20" s="172"/>
    </row>
    <row r="21" spans="2:19" ht="15" customHeight="1">
      <c r="B21" s="1036"/>
      <c r="C21" s="522" t="s">
        <v>1327</v>
      </c>
      <c r="D21" s="523"/>
      <c r="E21" s="172"/>
      <c r="F21" s="172"/>
      <c r="G21" s="172"/>
      <c r="H21" s="172"/>
      <c r="I21" s="172"/>
      <c r="J21" s="172"/>
      <c r="K21" s="172"/>
      <c r="L21" s="172"/>
      <c r="M21" s="172"/>
      <c r="N21" s="172"/>
      <c r="O21" s="172"/>
      <c r="P21" s="172"/>
      <c r="Q21" s="172"/>
    </row>
    <row r="22" spans="2:19" ht="15" customHeight="1">
      <c r="B22" s="481">
        <v>7</v>
      </c>
      <c r="C22" s="522" t="s">
        <v>1328</v>
      </c>
      <c r="D22" s="523"/>
      <c r="E22" s="172"/>
      <c r="F22" s="172"/>
      <c r="G22" s="172"/>
      <c r="H22" s="172"/>
      <c r="I22" s="172"/>
      <c r="J22" s="172"/>
      <c r="K22" s="172"/>
      <c r="L22" s="172"/>
      <c r="M22" s="172"/>
      <c r="N22" s="172"/>
      <c r="O22" s="172"/>
      <c r="P22" s="172"/>
      <c r="Q22" s="172"/>
    </row>
    <row r="23" spans="2:19" ht="15" customHeight="1">
      <c r="B23" s="481">
        <v>8</v>
      </c>
      <c r="C23" s="522" t="s">
        <v>1329</v>
      </c>
      <c r="D23" s="522"/>
      <c r="E23" s="172"/>
      <c r="F23" s="172"/>
      <c r="G23" s="172"/>
      <c r="H23" s="172"/>
      <c r="I23" s="172"/>
      <c r="J23" s="172"/>
      <c r="K23" s="172"/>
      <c r="L23" s="172"/>
      <c r="M23" s="172"/>
      <c r="N23" s="172"/>
      <c r="O23" s="172"/>
      <c r="P23" s="172"/>
      <c r="Q23" s="172"/>
    </row>
    <row r="24" spans="2:19" ht="15" customHeight="1">
      <c r="B24" s="481">
        <v>9</v>
      </c>
      <c r="C24" s="522" t="s">
        <v>1330</v>
      </c>
      <c r="D24" s="523"/>
      <c r="E24" s="172"/>
      <c r="F24" s="172"/>
      <c r="G24" s="172"/>
      <c r="H24" s="172"/>
      <c r="I24" s="172"/>
      <c r="J24" s="172"/>
      <c r="K24" s="172"/>
      <c r="L24" s="172"/>
      <c r="M24" s="172"/>
      <c r="N24" s="172"/>
      <c r="O24" s="172"/>
      <c r="P24" s="172"/>
      <c r="Q24" s="172"/>
    </row>
    <row r="25" spans="2:19" ht="15" customHeight="1">
      <c r="B25" s="480">
        <v>10</v>
      </c>
      <c r="C25" s="522" t="s">
        <v>1331</v>
      </c>
      <c r="D25" s="523"/>
      <c r="E25" s="172"/>
      <c r="F25" s="172"/>
      <c r="G25" s="172"/>
      <c r="H25" s="172"/>
      <c r="I25" s="172"/>
      <c r="J25" s="172"/>
      <c r="K25" s="172"/>
      <c r="L25" s="172"/>
      <c r="M25" s="172"/>
      <c r="N25" s="172"/>
      <c r="O25" s="172"/>
      <c r="P25" s="172"/>
      <c r="Q25" s="172"/>
    </row>
    <row r="26" spans="2:19" ht="15" customHeight="1">
      <c r="B26" s="524" t="s">
        <v>557</v>
      </c>
      <c r="C26" s="525"/>
      <c r="D26" s="523"/>
      <c r="E26" s="173">
        <f t="shared" ref="E26:Q26" si="1">SUM(E12:E25)</f>
        <v>0</v>
      </c>
      <c r="F26" s="173">
        <f t="shared" si="1"/>
        <v>0</v>
      </c>
      <c r="G26" s="173">
        <f t="shared" si="1"/>
        <v>0</v>
      </c>
      <c r="H26" s="173">
        <f t="shared" si="1"/>
        <v>0</v>
      </c>
      <c r="I26" s="173">
        <f t="shared" si="1"/>
        <v>0</v>
      </c>
      <c r="J26" s="173">
        <f t="shared" si="1"/>
        <v>0</v>
      </c>
      <c r="K26" s="173">
        <f t="shared" si="1"/>
        <v>0</v>
      </c>
      <c r="L26" s="173">
        <f t="shared" si="1"/>
        <v>0</v>
      </c>
      <c r="M26" s="173">
        <f t="shared" si="1"/>
        <v>0</v>
      </c>
      <c r="N26" s="173">
        <f t="shared" si="1"/>
        <v>0</v>
      </c>
      <c r="O26" s="173">
        <f t="shared" si="1"/>
        <v>0</v>
      </c>
      <c r="P26" s="173">
        <f t="shared" si="1"/>
        <v>0</v>
      </c>
      <c r="Q26" s="173">
        <f t="shared" si="1"/>
        <v>0</v>
      </c>
    </row>
    <row r="28" spans="2:19" ht="15" customHeight="1">
      <c r="B28" s="169" t="s">
        <v>1332</v>
      </c>
      <c r="C28" s="170"/>
      <c r="D28" s="170"/>
      <c r="E28" s="170"/>
      <c r="F28" s="170"/>
      <c r="G28" s="170"/>
      <c r="H28" s="170"/>
      <c r="I28" s="170"/>
      <c r="J28" s="170"/>
      <c r="K28" s="170"/>
      <c r="L28" s="170"/>
      <c r="M28" s="170"/>
      <c r="N28" s="170"/>
      <c r="O28" s="170"/>
      <c r="P28" s="170"/>
      <c r="Q28" s="170"/>
      <c r="R28" s="170"/>
      <c r="S28" s="170"/>
    </row>
    <row r="29" spans="2:19" ht="15" hidden="1" customHeight="1">
      <c r="B29" s="526"/>
      <c r="C29" s="527"/>
      <c r="D29" s="527"/>
      <c r="E29" s="527"/>
      <c r="F29" s="527"/>
      <c r="G29" s="527"/>
      <c r="H29" s="527"/>
      <c r="I29" s="527"/>
      <c r="J29" s="527"/>
      <c r="K29" s="527"/>
      <c r="L29" s="527"/>
      <c r="M29" s="527"/>
      <c r="N29" s="527"/>
      <c r="O29" s="527"/>
      <c r="P29" s="527"/>
      <c r="Q29" s="527"/>
      <c r="R29" s="527"/>
      <c r="S29" s="527"/>
    </row>
    <row r="30" spans="2:19" ht="15" customHeight="1">
      <c r="B30" s="518"/>
      <c r="C30" s="519"/>
      <c r="D30" s="520"/>
      <c r="E30" s="361" t="s">
        <v>541</v>
      </c>
      <c r="F30" s="361" t="s">
        <v>542</v>
      </c>
      <c r="G30" s="361" t="s">
        <v>543</v>
      </c>
      <c r="H30" s="361" t="s">
        <v>544</v>
      </c>
      <c r="I30" s="361" t="s">
        <v>545</v>
      </c>
      <c r="J30" s="361" t="s">
        <v>667</v>
      </c>
      <c r="K30" s="361" t="s">
        <v>546</v>
      </c>
      <c r="L30" s="361" t="s">
        <v>547</v>
      </c>
      <c r="M30" s="361" t="s">
        <v>548</v>
      </c>
      <c r="N30" s="361" t="s">
        <v>549</v>
      </c>
      <c r="O30" s="361" t="s">
        <v>550</v>
      </c>
      <c r="P30" s="361" t="s">
        <v>551</v>
      </c>
      <c r="Q30" s="361" t="s">
        <v>552</v>
      </c>
      <c r="R30" s="361" t="s">
        <v>553</v>
      </c>
    </row>
    <row r="31" spans="2:19" ht="22.5" customHeight="1">
      <c r="B31" s="1029" t="s">
        <v>1317</v>
      </c>
      <c r="C31" s="1030"/>
      <c r="D31" s="1031"/>
      <c r="E31" s="1000" t="s">
        <v>1246</v>
      </c>
      <c r="F31" s="1001"/>
      <c r="G31" s="1001"/>
      <c r="H31" s="1001"/>
      <c r="I31" s="1001"/>
      <c r="J31" s="1001"/>
      <c r="K31" s="1001"/>
      <c r="L31" s="1001"/>
      <c r="M31" s="1001"/>
      <c r="N31" s="1001"/>
      <c r="O31" s="1001"/>
      <c r="P31" s="1001"/>
      <c r="Q31" s="991"/>
      <c r="R31" s="800" t="s">
        <v>1264</v>
      </c>
    </row>
    <row r="32" spans="2:19" ht="22.5" customHeight="1">
      <c r="B32" s="1032"/>
      <c r="C32" s="1033"/>
      <c r="D32" s="1034"/>
      <c r="E32" s="479" t="s">
        <v>1247</v>
      </c>
      <c r="F32" s="182">
        <f t="shared" ref="F32:P32" si="2">+G32-1</f>
        <v>-11</v>
      </c>
      <c r="G32" s="182">
        <f t="shared" si="2"/>
        <v>-10</v>
      </c>
      <c r="H32" s="182">
        <f t="shared" si="2"/>
        <v>-9</v>
      </c>
      <c r="I32" s="182">
        <f t="shared" si="2"/>
        <v>-8</v>
      </c>
      <c r="J32" s="182">
        <f t="shared" si="2"/>
        <v>-7</v>
      </c>
      <c r="K32" s="182">
        <f t="shared" si="2"/>
        <v>-6</v>
      </c>
      <c r="L32" s="182">
        <f t="shared" si="2"/>
        <v>-5</v>
      </c>
      <c r="M32" s="182">
        <f t="shared" si="2"/>
        <v>-4</v>
      </c>
      <c r="N32" s="182">
        <f t="shared" si="2"/>
        <v>-3</v>
      </c>
      <c r="O32" s="182">
        <f t="shared" si="2"/>
        <v>-2</v>
      </c>
      <c r="P32" s="182">
        <f t="shared" si="2"/>
        <v>-1</v>
      </c>
      <c r="Q32" s="182">
        <f>'Cover Page'!H13</f>
        <v>0</v>
      </c>
      <c r="R32" s="801"/>
    </row>
    <row r="33" spans="2:18" ht="15" customHeight="1">
      <c r="B33" s="521">
        <v>1</v>
      </c>
      <c r="C33" s="522" t="s">
        <v>1318</v>
      </c>
      <c r="D33" s="523"/>
      <c r="E33" s="172"/>
      <c r="F33" s="172"/>
      <c r="G33" s="172"/>
      <c r="H33" s="172"/>
      <c r="I33" s="172"/>
      <c r="J33" s="172"/>
      <c r="K33" s="172"/>
      <c r="L33" s="172"/>
      <c r="M33" s="172"/>
      <c r="N33" s="172"/>
      <c r="O33" s="172"/>
      <c r="P33" s="172"/>
      <c r="Q33" s="172"/>
      <c r="R33" s="172"/>
    </row>
    <row r="34" spans="2:18" ht="15" customHeight="1">
      <c r="B34" s="481">
        <v>2</v>
      </c>
      <c r="C34" s="522" t="s">
        <v>1319</v>
      </c>
      <c r="D34" s="523"/>
      <c r="E34" s="172"/>
      <c r="F34" s="172"/>
      <c r="G34" s="172"/>
      <c r="H34" s="172"/>
      <c r="I34" s="172"/>
      <c r="J34" s="172"/>
      <c r="K34" s="172"/>
      <c r="L34" s="172"/>
      <c r="M34" s="172"/>
      <c r="N34" s="172"/>
      <c r="O34" s="172"/>
      <c r="P34" s="172"/>
      <c r="Q34" s="172"/>
      <c r="R34" s="172"/>
    </row>
    <row r="35" spans="2:18" ht="15" customHeight="1">
      <c r="B35" s="481">
        <v>3</v>
      </c>
      <c r="C35" s="522" t="s">
        <v>1320</v>
      </c>
      <c r="D35" s="523"/>
      <c r="E35" s="172"/>
      <c r="F35" s="172"/>
      <c r="G35" s="172"/>
      <c r="H35" s="172"/>
      <c r="I35" s="172"/>
      <c r="J35" s="172"/>
      <c r="K35" s="172"/>
      <c r="L35" s="172"/>
      <c r="M35" s="172"/>
      <c r="N35" s="172"/>
      <c r="O35" s="172"/>
      <c r="P35" s="172"/>
      <c r="Q35" s="172"/>
      <c r="R35" s="172"/>
    </row>
    <row r="36" spans="2:18" ht="15" customHeight="1">
      <c r="B36" s="481">
        <v>4</v>
      </c>
      <c r="C36" s="522" t="s">
        <v>1321</v>
      </c>
      <c r="D36" s="523"/>
      <c r="E36" s="172"/>
      <c r="F36" s="172"/>
      <c r="G36" s="172"/>
      <c r="H36" s="172"/>
      <c r="I36" s="172"/>
      <c r="J36" s="172"/>
      <c r="K36" s="172"/>
      <c r="L36" s="172"/>
      <c r="M36" s="172"/>
      <c r="N36" s="172"/>
      <c r="O36" s="172"/>
      <c r="P36" s="172"/>
      <c r="Q36" s="172"/>
      <c r="R36" s="172"/>
    </row>
    <row r="37" spans="2:18" ht="15" customHeight="1">
      <c r="B37" s="1035">
        <v>5</v>
      </c>
      <c r="C37" s="522" t="s">
        <v>1322</v>
      </c>
      <c r="D37" s="523"/>
      <c r="E37" s="172"/>
      <c r="F37" s="172"/>
      <c r="G37" s="172"/>
      <c r="H37" s="172"/>
      <c r="I37" s="172"/>
      <c r="J37" s="172"/>
      <c r="K37" s="172"/>
      <c r="L37" s="172"/>
      <c r="M37" s="172"/>
      <c r="N37" s="172"/>
      <c r="O37" s="172"/>
      <c r="P37" s="172"/>
      <c r="Q37" s="172"/>
      <c r="R37" s="172"/>
    </row>
    <row r="38" spans="2:18" ht="15" customHeight="1">
      <c r="B38" s="1036"/>
      <c r="C38" s="522" t="s">
        <v>1323</v>
      </c>
      <c r="D38" s="523"/>
      <c r="E38" s="172"/>
      <c r="F38" s="172"/>
      <c r="G38" s="172"/>
      <c r="H38" s="172"/>
      <c r="I38" s="172"/>
      <c r="J38" s="172"/>
      <c r="K38" s="172"/>
      <c r="L38" s="172"/>
      <c r="M38" s="172"/>
      <c r="N38" s="172"/>
      <c r="O38" s="172"/>
      <c r="P38" s="172"/>
      <c r="Q38" s="172"/>
      <c r="R38" s="172"/>
    </row>
    <row r="39" spans="2:18" ht="15" customHeight="1">
      <c r="B39" s="1036"/>
      <c r="C39" s="522" t="s">
        <v>1324</v>
      </c>
      <c r="D39" s="523"/>
      <c r="E39" s="172"/>
      <c r="F39" s="172"/>
      <c r="G39" s="172"/>
      <c r="H39" s="172"/>
      <c r="I39" s="172"/>
      <c r="J39" s="172"/>
      <c r="K39" s="172"/>
      <c r="L39" s="172"/>
      <c r="M39" s="172"/>
      <c r="N39" s="172"/>
      <c r="O39" s="172"/>
      <c r="P39" s="172"/>
      <c r="Q39" s="172"/>
      <c r="R39" s="172"/>
    </row>
    <row r="40" spans="2:18" ht="15" customHeight="1">
      <c r="B40" s="1036"/>
      <c r="C40" s="522" t="s">
        <v>1325</v>
      </c>
      <c r="D40" s="523"/>
      <c r="E40" s="172"/>
      <c r="F40" s="172"/>
      <c r="G40" s="172"/>
      <c r="H40" s="172"/>
      <c r="I40" s="172"/>
      <c r="J40" s="172"/>
      <c r="K40" s="172"/>
      <c r="L40" s="172"/>
      <c r="M40" s="172"/>
      <c r="N40" s="172"/>
      <c r="O40" s="172"/>
      <c r="P40" s="172"/>
      <c r="Q40" s="172"/>
      <c r="R40" s="172"/>
    </row>
    <row r="41" spans="2:18" ht="15" customHeight="1">
      <c r="B41" s="1035">
        <v>6</v>
      </c>
      <c r="C41" s="522" t="s">
        <v>1326</v>
      </c>
      <c r="D41" s="523"/>
      <c r="E41" s="172"/>
      <c r="F41" s="172"/>
      <c r="G41" s="172"/>
      <c r="H41" s="172"/>
      <c r="I41" s="172"/>
      <c r="J41" s="172"/>
      <c r="K41" s="172"/>
      <c r="L41" s="172"/>
      <c r="M41" s="172"/>
      <c r="N41" s="172"/>
      <c r="O41" s="172"/>
      <c r="P41" s="172"/>
      <c r="Q41" s="172"/>
      <c r="R41" s="172"/>
    </row>
    <row r="42" spans="2:18" ht="15" customHeight="1">
      <c r="B42" s="1036"/>
      <c r="C42" s="522" t="s">
        <v>1327</v>
      </c>
      <c r="D42" s="523"/>
      <c r="E42" s="172"/>
      <c r="F42" s="172"/>
      <c r="G42" s="172"/>
      <c r="H42" s="172"/>
      <c r="I42" s="172"/>
      <c r="J42" s="172"/>
      <c r="K42" s="172"/>
      <c r="L42" s="172"/>
      <c r="M42" s="172"/>
      <c r="N42" s="172"/>
      <c r="O42" s="172"/>
      <c r="P42" s="172"/>
      <c r="Q42" s="172"/>
      <c r="R42" s="172"/>
    </row>
    <row r="43" spans="2:18" ht="15" customHeight="1">
      <c r="B43" s="481">
        <v>7</v>
      </c>
      <c r="C43" s="522" t="s">
        <v>1328</v>
      </c>
      <c r="D43" s="523"/>
      <c r="E43" s="172"/>
      <c r="F43" s="172"/>
      <c r="G43" s="172"/>
      <c r="H43" s="172"/>
      <c r="I43" s="172"/>
      <c r="J43" s="172"/>
      <c r="K43" s="172"/>
      <c r="L43" s="172"/>
      <c r="M43" s="172"/>
      <c r="N43" s="172"/>
      <c r="O43" s="172"/>
      <c r="P43" s="172"/>
      <c r="Q43" s="172"/>
      <c r="R43" s="172"/>
    </row>
    <row r="44" spans="2:18" ht="15" customHeight="1">
      <c r="B44" s="481">
        <v>8</v>
      </c>
      <c r="C44" s="1037" t="s">
        <v>1329</v>
      </c>
      <c r="D44" s="1038"/>
      <c r="E44" s="172"/>
      <c r="F44" s="172"/>
      <c r="G44" s="172"/>
      <c r="H44" s="172"/>
      <c r="I44" s="172"/>
      <c r="J44" s="172"/>
      <c r="K44" s="172"/>
      <c r="L44" s="172"/>
      <c r="M44" s="172"/>
      <c r="N44" s="172"/>
      <c r="O44" s="172"/>
      <c r="P44" s="172"/>
      <c r="Q44" s="172"/>
      <c r="R44" s="172"/>
    </row>
    <row r="45" spans="2:18" ht="15" customHeight="1">
      <c r="B45" s="481">
        <v>9</v>
      </c>
      <c r="C45" s="522" t="s">
        <v>1330</v>
      </c>
      <c r="D45" s="523"/>
      <c r="E45" s="172"/>
      <c r="F45" s="172"/>
      <c r="G45" s="172"/>
      <c r="H45" s="172"/>
      <c r="I45" s="172"/>
      <c r="J45" s="172"/>
      <c r="K45" s="172"/>
      <c r="L45" s="172"/>
      <c r="M45" s="172"/>
      <c r="N45" s="172"/>
      <c r="O45" s="172"/>
      <c r="P45" s="172"/>
      <c r="Q45" s="172"/>
      <c r="R45" s="172"/>
    </row>
    <row r="46" spans="2:18" ht="15" customHeight="1">
      <c r="B46" s="480">
        <v>10</v>
      </c>
      <c r="C46" s="522" t="s">
        <v>1331</v>
      </c>
      <c r="D46" s="523"/>
      <c r="E46" s="172"/>
      <c r="F46" s="172"/>
      <c r="G46" s="172"/>
      <c r="H46" s="172"/>
      <c r="I46" s="172"/>
      <c r="J46" s="172"/>
      <c r="K46" s="172"/>
      <c r="L46" s="172"/>
      <c r="M46" s="172"/>
      <c r="N46" s="172"/>
      <c r="O46" s="172"/>
      <c r="P46" s="172"/>
      <c r="Q46" s="172"/>
      <c r="R46" s="172"/>
    </row>
    <row r="47" spans="2:18" ht="15" customHeight="1">
      <c r="B47" s="524" t="s">
        <v>557</v>
      </c>
      <c r="C47" s="525"/>
      <c r="D47" s="523"/>
      <c r="E47" s="173">
        <f t="shared" ref="E47:R47" si="3">SUM(E33:E46)</f>
        <v>0</v>
      </c>
      <c r="F47" s="173">
        <f t="shared" si="3"/>
        <v>0</v>
      </c>
      <c r="G47" s="173">
        <f t="shared" si="3"/>
        <v>0</v>
      </c>
      <c r="H47" s="173">
        <f t="shared" si="3"/>
        <v>0</v>
      </c>
      <c r="I47" s="173">
        <f t="shared" si="3"/>
        <v>0</v>
      </c>
      <c r="J47" s="173">
        <f t="shared" si="3"/>
        <v>0</v>
      </c>
      <c r="K47" s="173">
        <f t="shared" si="3"/>
        <v>0</v>
      </c>
      <c r="L47" s="173">
        <f t="shared" si="3"/>
        <v>0</v>
      </c>
      <c r="M47" s="173">
        <f t="shared" si="3"/>
        <v>0</v>
      </c>
      <c r="N47" s="173">
        <f t="shared" si="3"/>
        <v>0</v>
      </c>
      <c r="O47" s="173">
        <f t="shared" si="3"/>
        <v>0</v>
      </c>
      <c r="P47" s="173">
        <f t="shared" si="3"/>
        <v>0</v>
      </c>
      <c r="Q47" s="173">
        <f t="shared" si="3"/>
        <v>0</v>
      </c>
      <c r="R47" s="173">
        <f t="shared" si="3"/>
        <v>0</v>
      </c>
    </row>
    <row r="49" spans="2:19" ht="15" customHeight="1">
      <c r="B49" s="169" t="s">
        <v>1333</v>
      </c>
      <c r="C49" s="170"/>
      <c r="D49" s="170"/>
      <c r="E49" s="170"/>
      <c r="F49" s="170"/>
      <c r="G49" s="170"/>
      <c r="H49" s="170"/>
      <c r="I49" s="170"/>
      <c r="J49" s="170"/>
      <c r="K49" s="170"/>
      <c r="L49" s="170"/>
      <c r="M49" s="170"/>
      <c r="N49" s="170"/>
      <c r="O49" s="170"/>
      <c r="P49" s="170"/>
      <c r="Q49" s="170"/>
      <c r="R49" s="170"/>
      <c r="S49" s="170"/>
    </row>
    <row r="50" spans="2:19" ht="15" customHeight="1">
      <c r="B50" s="394" t="s">
        <v>1334</v>
      </c>
      <c r="C50" s="365"/>
      <c r="D50" s="365"/>
      <c r="E50" s="365"/>
      <c r="F50" s="365"/>
      <c r="G50" s="400"/>
      <c r="H50" s="365"/>
      <c r="I50" s="365"/>
      <c r="J50" s="191"/>
      <c r="K50" s="191"/>
      <c r="L50" s="191"/>
      <c r="M50" s="191"/>
      <c r="N50" s="191"/>
      <c r="O50" s="191"/>
      <c r="P50" s="191"/>
      <c r="Q50" s="191"/>
    </row>
    <row r="51" spans="2:19" ht="15" customHeight="1">
      <c r="B51" s="359"/>
      <c r="C51" s="369"/>
      <c r="D51" s="360"/>
      <c r="E51" s="384"/>
      <c r="F51" s="361" t="s">
        <v>666</v>
      </c>
      <c r="G51" s="361" t="s">
        <v>542</v>
      </c>
      <c r="H51" s="361" t="s">
        <v>543</v>
      </c>
      <c r="I51" s="361" t="s">
        <v>544</v>
      </c>
      <c r="J51" s="361" t="s">
        <v>545</v>
      </c>
      <c r="K51" s="361" t="s">
        <v>667</v>
      </c>
      <c r="L51" s="361" t="s">
        <v>546</v>
      </c>
      <c r="M51" s="361" t="s">
        <v>547</v>
      </c>
      <c r="N51" s="361" t="s">
        <v>548</v>
      </c>
      <c r="O51" s="361" t="s">
        <v>549</v>
      </c>
      <c r="P51" s="361" t="s">
        <v>550</v>
      </c>
      <c r="Q51" s="361" t="s">
        <v>551</v>
      </c>
    </row>
    <row r="52" spans="2:19" ht="15" customHeight="1">
      <c r="B52" s="1039" t="s">
        <v>1335</v>
      </c>
      <c r="C52" s="1040"/>
      <c r="D52" s="1040"/>
      <c r="E52" s="852" t="s">
        <v>1336</v>
      </c>
      <c r="F52" s="853"/>
      <c r="G52" s="853"/>
      <c r="H52" s="853"/>
      <c r="I52" s="853"/>
      <c r="J52" s="853"/>
      <c r="K52" s="853"/>
      <c r="L52" s="853"/>
      <c r="M52" s="853"/>
      <c r="N52" s="853"/>
      <c r="O52" s="853"/>
      <c r="P52" s="853"/>
      <c r="Q52" s="853"/>
    </row>
    <row r="53" spans="2:19" ht="15" customHeight="1">
      <c r="B53" s="1040"/>
      <c r="C53" s="1040"/>
      <c r="D53" s="1040"/>
      <c r="E53" s="853"/>
      <c r="F53" s="853"/>
      <c r="G53" s="853"/>
      <c r="H53" s="853"/>
      <c r="I53" s="853"/>
      <c r="J53" s="853"/>
      <c r="K53" s="853"/>
      <c r="L53" s="853"/>
      <c r="M53" s="853"/>
      <c r="N53" s="853"/>
      <c r="O53" s="853"/>
      <c r="P53" s="853"/>
      <c r="Q53" s="853"/>
    </row>
    <row r="54" spans="2:19" ht="15" customHeight="1">
      <c r="B54" s="1040"/>
      <c r="C54" s="1040"/>
      <c r="D54" s="1040"/>
      <c r="E54" s="854"/>
      <c r="F54" s="840">
        <f>B56</f>
        <v>-11</v>
      </c>
      <c r="G54" s="840">
        <f t="shared" ref="G54:Q54" si="4">F54+1</f>
        <v>-10</v>
      </c>
      <c r="H54" s="840">
        <f t="shared" si="4"/>
        <v>-9</v>
      </c>
      <c r="I54" s="840">
        <f t="shared" si="4"/>
        <v>-8</v>
      </c>
      <c r="J54" s="840">
        <f t="shared" si="4"/>
        <v>-7</v>
      </c>
      <c r="K54" s="840">
        <f t="shared" si="4"/>
        <v>-6</v>
      </c>
      <c r="L54" s="840">
        <f t="shared" si="4"/>
        <v>-5</v>
      </c>
      <c r="M54" s="840">
        <f t="shared" si="4"/>
        <v>-4</v>
      </c>
      <c r="N54" s="840">
        <f t="shared" si="4"/>
        <v>-3</v>
      </c>
      <c r="O54" s="840">
        <f t="shared" si="4"/>
        <v>-2</v>
      </c>
      <c r="P54" s="840">
        <f t="shared" si="4"/>
        <v>-1</v>
      </c>
      <c r="Q54" s="840">
        <f t="shared" si="4"/>
        <v>0</v>
      </c>
    </row>
    <row r="55" spans="2:19" ht="15" customHeight="1">
      <c r="B55" s="1041" t="s">
        <v>669</v>
      </c>
      <c r="C55" s="1042"/>
      <c r="D55" s="849"/>
      <c r="E55" s="855"/>
      <c r="F55" s="841"/>
      <c r="G55" s="841"/>
      <c r="H55" s="841"/>
      <c r="I55" s="841"/>
      <c r="J55" s="841"/>
      <c r="K55" s="841"/>
      <c r="L55" s="841"/>
      <c r="M55" s="841"/>
      <c r="N55" s="841"/>
      <c r="O55" s="841"/>
      <c r="P55" s="841"/>
      <c r="Q55" s="841"/>
    </row>
    <row r="56" spans="2:19" ht="15" customHeight="1">
      <c r="B56" s="816">
        <f t="shared" ref="B56:B66" si="5">+B57-1</f>
        <v>-11</v>
      </c>
      <c r="C56" s="1043"/>
      <c r="D56" s="817"/>
      <c r="E56" s="361" t="s">
        <v>1268</v>
      </c>
      <c r="F56" s="51"/>
      <c r="G56" s="52"/>
      <c r="H56" s="52"/>
      <c r="I56" s="52"/>
      <c r="J56" s="52"/>
      <c r="K56" s="52"/>
      <c r="L56" s="52"/>
      <c r="M56" s="52"/>
      <c r="N56" s="52"/>
      <c r="O56" s="52"/>
      <c r="P56" s="52"/>
      <c r="Q56" s="52"/>
    </row>
    <row r="57" spans="2:19" ht="15" customHeight="1">
      <c r="B57" s="816">
        <f t="shared" si="5"/>
        <v>-10</v>
      </c>
      <c r="C57" s="1043"/>
      <c r="D57" s="817"/>
      <c r="E57" s="361" t="s">
        <v>672</v>
      </c>
      <c r="F57" s="53"/>
      <c r="G57" s="52"/>
      <c r="H57" s="52"/>
      <c r="I57" s="52"/>
      <c r="J57" s="52"/>
      <c r="K57" s="52"/>
      <c r="L57" s="52"/>
      <c r="M57" s="52"/>
      <c r="N57" s="52"/>
      <c r="O57" s="52"/>
      <c r="P57" s="52"/>
      <c r="Q57" s="52"/>
    </row>
    <row r="58" spans="2:19" ht="15" customHeight="1">
      <c r="B58" s="816">
        <f t="shared" si="5"/>
        <v>-9</v>
      </c>
      <c r="C58" s="1043"/>
      <c r="D58" s="817"/>
      <c r="E58" s="361" t="s">
        <v>673</v>
      </c>
      <c r="F58" s="53"/>
      <c r="G58" s="53"/>
      <c r="H58" s="52"/>
      <c r="I58" s="52"/>
      <c r="J58" s="52"/>
      <c r="K58" s="52"/>
      <c r="L58" s="52"/>
      <c r="M58" s="52"/>
      <c r="N58" s="52"/>
      <c r="O58" s="52"/>
      <c r="P58" s="52"/>
      <c r="Q58" s="52"/>
    </row>
    <row r="59" spans="2:19" ht="15" customHeight="1">
      <c r="B59" s="816">
        <f t="shared" si="5"/>
        <v>-8</v>
      </c>
      <c r="C59" s="1043"/>
      <c r="D59" s="817"/>
      <c r="E59" s="361" t="s">
        <v>674</v>
      </c>
      <c r="F59" s="53"/>
      <c r="G59" s="53"/>
      <c r="H59" s="53"/>
      <c r="I59" s="52"/>
      <c r="J59" s="52"/>
      <c r="K59" s="52"/>
      <c r="L59" s="52"/>
      <c r="M59" s="52"/>
      <c r="N59" s="52"/>
      <c r="O59" s="52"/>
      <c r="P59" s="52"/>
      <c r="Q59" s="52"/>
    </row>
    <row r="60" spans="2:19" ht="15" customHeight="1">
      <c r="B60" s="816">
        <f t="shared" si="5"/>
        <v>-7</v>
      </c>
      <c r="C60" s="1043"/>
      <c r="D60" s="817"/>
      <c r="E60" s="361" t="s">
        <v>675</v>
      </c>
      <c r="F60" s="53"/>
      <c r="G60" s="53"/>
      <c r="H60" s="53"/>
      <c r="I60" s="53"/>
      <c r="J60" s="52"/>
      <c r="K60" s="52"/>
      <c r="L60" s="52"/>
      <c r="M60" s="52"/>
      <c r="N60" s="52"/>
      <c r="O60" s="52"/>
      <c r="P60" s="52"/>
      <c r="Q60" s="52"/>
    </row>
    <row r="61" spans="2:19" ht="15" customHeight="1">
      <c r="B61" s="816">
        <f t="shared" si="5"/>
        <v>-6</v>
      </c>
      <c r="C61" s="1043"/>
      <c r="D61" s="817"/>
      <c r="E61" s="361" t="s">
        <v>676</v>
      </c>
      <c r="F61" s="53"/>
      <c r="G61" s="53"/>
      <c r="H61" s="53"/>
      <c r="I61" s="53"/>
      <c r="J61" s="53"/>
      <c r="K61" s="52"/>
      <c r="L61" s="52"/>
      <c r="M61" s="52"/>
      <c r="N61" s="52"/>
      <c r="O61" s="52"/>
      <c r="P61" s="52"/>
      <c r="Q61" s="52"/>
    </row>
    <row r="62" spans="2:19" ht="15" customHeight="1">
      <c r="B62" s="816">
        <f t="shared" si="5"/>
        <v>-5</v>
      </c>
      <c r="C62" s="1043"/>
      <c r="D62" s="817"/>
      <c r="E62" s="361" t="s">
        <v>677</v>
      </c>
      <c r="F62" s="53"/>
      <c r="G62" s="53"/>
      <c r="H62" s="53"/>
      <c r="I62" s="53"/>
      <c r="J62" s="53"/>
      <c r="K62" s="53"/>
      <c r="L62" s="52"/>
      <c r="M62" s="52"/>
      <c r="N62" s="52"/>
      <c r="O62" s="52"/>
      <c r="P62" s="52"/>
      <c r="Q62" s="52"/>
    </row>
    <row r="63" spans="2:19" ht="15" customHeight="1">
      <c r="B63" s="816">
        <f t="shared" si="5"/>
        <v>-4</v>
      </c>
      <c r="C63" s="1043"/>
      <c r="D63" s="817"/>
      <c r="E63" s="361" t="s">
        <v>678</v>
      </c>
      <c r="F63" s="53"/>
      <c r="G63" s="53"/>
      <c r="H63" s="53"/>
      <c r="I63" s="53"/>
      <c r="J63" s="53"/>
      <c r="K63" s="53"/>
      <c r="L63" s="53"/>
      <c r="M63" s="52"/>
      <c r="N63" s="52"/>
      <c r="O63" s="52"/>
      <c r="P63" s="52"/>
      <c r="Q63" s="52"/>
    </row>
    <row r="64" spans="2:19" ht="15" customHeight="1">
      <c r="B64" s="816">
        <f t="shared" si="5"/>
        <v>-3</v>
      </c>
      <c r="C64" s="1043"/>
      <c r="D64" s="817"/>
      <c r="E64" s="361" t="s">
        <v>679</v>
      </c>
      <c r="F64" s="53"/>
      <c r="G64" s="53"/>
      <c r="H64" s="53"/>
      <c r="I64" s="53"/>
      <c r="J64" s="53"/>
      <c r="K64" s="53"/>
      <c r="L64" s="53"/>
      <c r="M64" s="53"/>
      <c r="N64" s="52"/>
      <c r="O64" s="52"/>
      <c r="P64" s="52"/>
      <c r="Q64" s="52"/>
    </row>
    <row r="65" spans="2:19" ht="15" customHeight="1">
      <c r="B65" s="816">
        <f t="shared" si="5"/>
        <v>-2</v>
      </c>
      <c r="C65" s="1043"/>
      <c r="D65" s="817"/>
      <c r="E65" s="361" t="s">
        <v>680</v>
      </c>
      <c r="F65" s="53"/>
      <c r="G65" s="53"/>
      <c r="H65" s="53"/>
      <c r="I65" s="53"/>
      <c r="J65" s="53"/>
      <c r="K65" s="53"/>
      <c r="L65" s="53"/>
      <c r="M65" s="53"/>
      <c r="N65" s="53"/>
      <c r="O65" s="52"/>
      <c r="P65" s="52"/>
      <c r="Q65" s="52"/>
    </row>
    <row r="66" spans="2:19" ht="15" customHeight="1">
      <c r="B66" s="816">
        <f t="shared" si="5"/>
        <v>-1</v>
      </c>
      <c r="C66" s="1043"/>
      <c r="D66" s="817"/>
      <c r="E66" s="361" t="s">
        <v>681</v>
      </c>
      <c r="F66" s="53"/>
      <c r="G66" s="53"/>
      <c r="H66" s="53"/>
      <c r="I66" s="53"/>
      <c r="J66" s="53"/>
      <c r="K66" s="53"/>
      <c r="L66" s="53"/>
      <c r="M66" s="53"/>
      <c r="N66" s="53"/>
      <c r="O66" s="53"/>
      <c r="P66" s="52"/>
      <c r="Q66" s="52"/>
    </row>
    <row r="67" spans="2:19" ht="15" customHeight="1">
      <c r="B67" s="1044">
        <f>'Cover Page'!H13</f>
        <v>0</v>
      </c>
      <c r="C67" s="1044"/>
      <c r="D67" s="1044"/>
      <c r="E67" s="361" t="s">
        <v>682</v>
      </c>
      <c r="F67" s="53"/>
      <c r="G67" s="53"/>
      <c r="H67" s="53"/>
      <c r="I67" s="53"/>
      <c r="J67" s="53"/>
      <c r="K67" s="53"/>
      <c r="L67" s="53"/>
      <c r="M67" s="53"/>
      <c r="N67" s="53"/>
      <c r="O67" s="53"/>
      <c r="P67" s="53"/>
      <c r="Q67" s="52"/>
      <c r="S67" s="50" t="s">
        <v>684</v>
      </c>
    </row>
    <row r="68" spans="2:19" ht="15" customHeight="1">
      <c r="B68" s="865" t="s">
        <v>685</v>
      </c>
      <c r="C68" s="1045"/>
      <c r="D68" s="843"/>
      <c r="E68" s="361" t="s">
        <v>683</v>
      </c>
      <c r="F68" s="192">
        <f t="shared" ref="F68:Q68" si="6">SUM(F56:F67)</f>
        <v>0</v>
      </c>
      <c r="G68" s="193">
        <f t="shared" si="6"/>
        <v>0</v>
      </c>
      <c r="H68" s="193">
        <f t="shared" si="6"/>
        <v>0</v>
      </c>
      <c r="I68" s="193">
        <f t="shared" si="6"/>
        <v>0</v>
      </c>
      <c r="J68" s="193">
        <f t="shared" si="6"/>
        <v>0</v>
      </c>
      <c r="K68" s="193">
        <f t="shared" si="6"/>
        <v>0</v>
      </c>
      <c r="L68" s="193">
        <f t="shared" si="6"/>
        <v>0</v>
      </c>
      <c r="M68" s="193">
        <f t="shared" si="6"/>
        <v>0</v>
      </c>
      <c r="N68" s="193">
        <f t="shared" si="6"/>
        <v>0</v>
      </c>
      <c r="O68" s="193">
        <f t="shared" si="6"/>
        <v>0</v>
      </c>
      <c r="P68" s="193">
        <f t="shared" si="6"/>
        <v>0</v>
      </c>
      <c r="Q68" s="193">
        <f t="shared" si="6"/>
        <v>0</v>
      </c>
      <c r="S68" s="56" t="str">
        <f>IF(SUM(F57:F67,G58:G67,H59:H67,I60:I67,J61:J67,K62:K67,L63:L67,M64:M67,N65:N67,O66:O67,P67)=0,"OK","Error")</f>
        <v>OK</v>
      </c>
    </row>
    <row r="69" spans="2:19" ht="15" customHeight="1">
      <c r="B69" s="527"/>
      <c r="C69" s="527"/>
      <c r="D69" s="527"/>
      <c r="E69" s="527"/>
      <c r="F69" s="527"/>
      <c r="G69" s="527"/>
      <c r="H69" s="527"/>
      <c r="I69" s="527"/>
      <c r="J69" s="527"/>
      <c r="K69" s="527"/>
      <c r="L69" s="527"/>
      <c r="M69" s="527"/>
      <c r="N69" s="527"/>
      <c r="O69" s="527"/>
      <c r="P69" s="527"/>
      <c r="Q69" s="527"/>
    </row>
    <row r="70" spans="2:19" ht="15" customHeight="1">
      <c r="B70" s="394" t="s">
        <v>1337</v>
      </c>
      <c r="C70" s="365"/>
      <c r="D70" s="365"/>
      <c r="E70" s="365"/>
      <c r="F70" s="365"/>
      <c r="G70" s="400"/>
      <c r="H70" s="365"/>
      <c r="I70" s="365"/>
      <c r="J70" s="191"/>
      <c r="K70" s="191"/>
      <c r="L70" s="191"/>
      <c r="M70" s="191"/>
      <c r="N70" s="191"/>
      <c r="O70" s="191"/>
      <c r="P70" s="191"/>
      <c r="Q70" s="191"/>
    </row>
    <row r="71" spans="2:19" ht="15" customHeight="1">
      <c r="B71" s="359"/>
      <c r="C71" s="369"/>
      <c r="D71" s="360"/>
      <c r="E71" s="384"/>
      <c r="F71" s="361" t="s">
        <v>666</v>
      </c>
      <c r="G71" s="361" t="s">
        <v>542</v>
      </c>
      <c r="H71" s="361" t="s">
        <v>543</v>
      </c>
      <c r="I71" s="361" t="s">
        <v>544</v>
      </c>
      <c r="J71" s="361" t="s">
        <v>545</v>
      </c>
      <c r="K71" s="361" t="s">
        <v>667</v>
      </c>
      <c r="L71" s="361" t="s">
        <v>546</v>
      </c>
      <c r="M71" s="361" t="s">
        <v>547</v>
      </c>
      <c r="N71" s="361" t="s">
        <v>548</v>
      </c>
      <c r="O71" s="361" t="s">
        <v>549</v>
      </c>
      <c r="P71" s="361" t="s">
        <v>550</v>
      </c>
      <c r="Q71" s="361" t="s">
        <v>551</v>
      </c>
    </row>
    <row r="72" spans="2:19" ht="15" customHeight="1">
      <c r="B72" s="1039" t="s">
        <v>1335</v>
      </c>
      <c r="C72" s="1040"/>
      <c r="D72" s="1040"/>
      <c r="E72" s="852" t="s">
        <v>1338</v>
      </c>
      <c r="F72" s="853"/>
      <c r="G72" s="853"/>
      <c r="H72" s="853"/>
      <c r="I72" s="853"/>
      <c r="J72" s="853"/>
      <c r="K72" s="853"/>
      <c r="L72" s="853"/>
      <c r="M72" s="853"/>
      <c r="N72" s="853"/>
      <c r="O72" s="853"/>
      <c r="P72" s="853"/>
      <c r="Q72" s="853"/>
    </row>
    <row r="73" spans="2:19" ht="15" customHeight="1">
      <c r="B73" s="1040"/>
      <c r="C73" s="1040"/>
      <c r="D73" s="1040"/>
      <c r="E73" s="853"/>
      <c r="F73" s="853"/>
      <c r="G73" s="853"/>
      <c r="H73" s="853"/>
      <c r="I73" s="853"/>
      <c r="J73" s="853"/>
      <c r="K73" s="853"/>
      <c r="L73" s="853"/>
      <c r="M73" s="853"/>
      <c r="N73" s="853"/>
      <c r="O73" s="853"/>
      <c r="P73" s="853"/>
      <c r="Q73" s="853"/>
    </row>
    <row r="74" spans="2:19" ht="15" customHeight="1">
      <c r="B74" s="1040"/>
      <c r="C74" s="1040"/>
      <c r="D74" s="1040"/>
      <c r="E74" s="854"/>
      <c r="F74" s="840">
        <f>B76</f>
        <v>-11</v>
      </c>
      <c r="G74" s="840">
        <f t="shared" ref="G74:Q74" si="7">F74+1</f>
        <v>-10</v>
      </c>
      <c r="H74" s="840">
        <f t="shared" si="7"/>
        <v>-9</v>
      </c>
      <c r="I74" s="840">
        <f t="shared" si="7"/>
        <v>-8</v>
      </c>
      <c r="J74" s="840">
        <f t="shared" si="7"/>
        <v>-7</v>
      </c>
      <c r="K74" s="840">
        <f t="shared" si="7"/>
        <v>-6</v>
      </c>
      <c r="L74" s="840">
        <f t="shared" si="7"/>
        <v>-5</v>
      </c>
      <c r="M74" s="840">
        <f t="shared" si="7"/>
        <v>-4</v>
      </c>
      <c r="N74" s="840">
        <f t="shared" si="7"/>
        <v>-3</v>
      </c>
      <c r="O74" s="840">
        <f t="shared" si="7"/>
        <v>-2</v>
      </c>
      <c r="P74" s="840">
        <f t="shared" si="7"/>
        <v>-1</v>
      </c>
      <c r="Q74" s="840">
        <f t="shared" si="7"/>
        <v>0</v>
      </c>
    </row>
    <row r="75" spans="2:19" ht="15" customHeight="1">
      <c r="B75" s="1041" t="s">
        <v>669</v>
      </c>
      <c r="C75" s="1042"/>
      <c r="D75" s="849"/>
      <c r="E75" s="855"/>
      <c r="F75" s="841"/>
      <c r="G75" s="841"/>
      <c r="H75" s="841"/>
      <c r="I75" s="841"/>
      <c r="J75" s="841"/>
      <c r="K75" s="841"/>
      <c r="L75" s="841"/>
      <c r="M75" s="841"/>
      <c r="N75" s="841"/>
      <c r="O75" s="841"/>
      <c r="P75" s="841"/>
      <c r="Q75" s="841"/>
    </row>
    <row r="76" spans="2:19" ht="15" customHeight="1">
      <c r="B76" s="816">
        <f t="shared" ref="B76:B86" si="8">+B77-1</f>
        <v>-11</v>
      </c>
      <c r="C76" s="1043"/>
      <c r="D76" s="817"/>
      <c r="E76" s="361" t="s">
        <v>1268</v>
      </c>
      <c r="F76" s="51"/>
      <c r="G76" s="52"/>
      <c r="H76" s="52"/>
      <c r="I76" s="52"/>
      <c r="J76" s="52"/>
      <c r="K76" s="52"/>
      <c r="L76" s="52"/>
      <c r="M76" s="52"/>
      <c r="N76" s="52"/>
      <c r="O76" s="52"/>
      <c r="P76" s="52"/>
      <c r="Q76" s="52"/>
    </row>
    <row r="77" spans="2:19" ht="15" customHeight="1">
      <c r="B77" s="816">
        <f t="shared" si="8"/>
        <v>-10</v>
      </c>
      <c r="C77" s="1043"/>
      <c r="D77" s="817"/>
      <c r="E77" s="361" t="s">
        <v>672</v>
      </c>
      <c r="F77" s="53"/>
      <c r="G77" s="52"/>
      <c r="H77" s="52"/>
      <c r="I77" s="52"/>
      <c r="J77" s="52"/>
      <c r="K77" s="52"/>
      <c r="L77" s="52"/>
      <c r="M77" s="52"/>
      <c r="N77" s="52"/>
      <c r="O77" s="52"/>
      <c r="P77" s="52"/>
      <c r="Q77" s="52"/>
    </row>
    <row r="78" spans="2:19" ht="15" customHeight="1">
      <c r="B78" s="816">
        <f t="shared" si="8"/>
        <v>-9</v>
      </c>
      <c r="C78" s="1043"/>
      <c r="D78" s="817"/>
      <c r="E78" s="361" t="s">
        <v>673</v>
      </c>
      <c r="F78" s="53"/>
      <c r="G78" s="53"/>
      <c r="H78" s="52"/>
      <c r="I78" s="52"/>
      <c r="J78" s="52"/>
      <c r="K78" s="52"/>
      <c r="L78" s="52"/>
      <c r="M78" s="52"/>
      <c r="N78" s="52"/>
      <c r="O78" s="52"/>
      <c r="P78" s="52"/>
      <c r="Q78" s="52"/>
    </row>
    <row r="79" spans="2:19" ht="15" customHeight="1">
      <c r="B79" s="816">
        <f t="shared" si="8"/>
        <v>-8</v>
      </c>
      <c r="C79" s="1043"/>
      <c r="D79" s="817"/>
      <c r="E79" s="361" t="s">
        <v>674</v>
      </c>
      <c r="F79" s="53"/>
      <c r="G79" s="53"/>
      <c r="H79" s="53"/>
      <c r="I79" s="52"/>
      <c r="J79" s="52"/>
      <c r="K79" s="52"/>
      <c r="L79" s="52"/>
      <c r="M79" s="52"/>
      <c r="N79" s="52"/>
      <c r="O79" s="52"/>
      <c r="P79" s="52"/>
      <c r="Q79" s="52"/>
    </row>
    <row r="80" spans="2:19" ht="15" customHeight="1">
      <c r="B80" s="816">
        <f t="shared" si="8"/>
        <v>-7</v>
      </c>
      <c r="C80" s="1043"/>
      <c r="D80" s="817"/>
      <c r="E80" s="361" t="s">
        <v>675</v>
      </c>
      <c r="F80" s="53"/>
      <c r="G80" s="53"/>
      <c r="H80" s="53"/>
      <c r="I80" s="53"/>
      <c r="J80" s="52"/>
      <c r="K80" s="52"/>
      <c r="L80" s="52"/>
      <c r="M80" s="52"/>
      <c r="N80" s="52"/>
      <c r="O80" s="52"/>
      <c r="P80" s="52"/>
      <c r="Q80" s="52"/>
    </row>
    <row r="81" spans="2:19" ht="15" customHeight="1">
      <c r="B81" s="816">
        <f t="shared" si="8"/>
        <v>-6</v>
      </c>
      <c r="C81" s="1043"/>
      <c r="D81" s="817"/>
      <c r="E81" s="361" t="s">
        <v>676</v>
      </c>
      <c r="F81" s="53"/>
      <c r="G81" s="53"/>
      <c r="H81" s="53"/>
      <c r="I81" s="53"/>
      <c r="J81" s="53"/>
      <c r="K81" s="52"/>
      <c r="L81" s="52"/>
      <c r="M81" s="52"/>
      <c r="N81" s="52"/>
      <c r="O81" s="52"/>
      <c r="P81" s="52"/>
      <c r="Q81" s="52"/>
    </row>
    <row r="82" spans="2:19" ht="15" customHeight="1">
      <c r="B82" s="816">
        <f t="shared" si="8"/>
        <v>-5</v>
      </c>
      <c r="C82" s="1043"/>
      <c r="D82" s="817"/>
      <c r="E82" s="361" t="s">
        <v>677</v>
      </c>
      <c r="F82" s="53"/>
      <c r="G82" s="53"/>
      <c r="H82" s="53"/>
      <c r="I82" s="53"/>
      <c r="J82" s="53"/>
      <c r="K82" s="53"/>
      <c r="L82" s="52"/>
      <c r="M82" s="52"/>
      <c r="N82" s="52"/>
      <c r="O82" s="52"/>
      <c r="P82" s="52"/>
      <c r="Q82" s="52"/>
    </row>
    <row r="83" spans="2:19" ht="15" customHeight="1">
      <c r="B83" s="816">
        <f t="shared" si="8"/>
        <v>-4</v>
      </c>
      <c r="C83" s="1043"/>
      <c r="D83" s="817"/>
      <c r="E83" s="361" t="s">
        <v>678</v>
      </c>
      <c r="F83" s="53"/>
      <c r="G83" s="53"/>
      <c r="H83" s="53"/>
      <c r="I83" s="53"/>
      <c r="J83" s="53"/>
      <c r="K83" s="53"/>
      <c r="L83" s="53"/>
      <c r="M83" s="52"/>
      <c r="N83" s="52"/>
      <c r="O83" s="52"/>
      <c r="P83" s="52"/>
      <c r="Q83" s="52"/>
    </row>
    <row r="84" spans="2:19" ht="15" customHeight="1">
      <c r="B84" s="816">
        <f t="shared" si="8"/>
        <v>-3</v>
      </c>
      <c r="C84" s="1043"/>
      <c r="D84" s="817"/>
      <c r="E84" s="361" t="s">
        <v>679</v>
      </c>
      <c r="F84" s="53"/>
      <c r="G84" s="53"/>
      <c r="H84" s="53"/>
      <c r="I84" s="53"/>
      <c r="J84" s="53"/>
      <c r="K84" s="53"/>
      <c r="L84" s="53"/>
      <c r="M84" s="53"/>
      <c r="N84" s="52"/>
      <c r="O84" s="52"/>
      <c r="P84" s="52"/>
      <c r="Q84" s="52"/>
    </row>
    <row r="85" spans="2:19" ht="15" customHeight="1">
      <c r="B85" s="816">
        <f t="shared" si="8"/>
        <v>-2</v>
      </c>
      <c r="C85" s="1043"/>
      <c r="D85" s="817"/>
      <c r="E85" s="361" t="s">
        <v>680</v>
      </c>
      <c r="F85" s="53"/>
      <c r="G85" s="53"/>
      <c r="H85" s="53"/>
      <c r="I85" s="53"/>
      <c r="J85" s="53"/>
      <c r="K85" s="53"/>
      <c r="L85" s="53"/>
      <c r="M85" s="53"/>
      <c r="N85" s="53"/>
      <c r="O85" s="52"/>
      <c r="P85" s="52"/>
      <c r="Q85" s="52"/>
    </row>
    <row r="86" spans="2:19" ht="15" customHeight="1">
      <c r="B86" s="816">
        <f t="shared" si="8"/>
        <v>-1</v>
      </c>
      <c r="C86" s="1043"/>
      <c r="D86" s="817"/>
      <c r="E86" s="361" t="s">
        <v>681</v>
      </c>
      <c r="F86" s="53"/>
      <c r="G86" s="53"/>
      <c r="H86" s="53"/>
      <c r="I86" s="53"/>
      <c r="J86" s="53"/>
      <c r="K86" s="53"/>
      <c r="L86" s="53"/>
      <c r="M86" s="53"/>
      <c r="N86" s="53"/>
      <c r="O86" s="53"/>
      <c r="P86" s="52"/>
      <c r="Q86" s="52"/>
    </row>
    <row r="87" spans="2:19" ht="15" customHeight="1">
      <c r="B87" s="1044">
        <f>'Cover Page'!H13</f>
        <v>0</v>
      </c>
      <c r="C87" s="1044"/>
      <c r="D87" s="1044"/>
      <c r="E87" s="361" t="s">
        <v>682</v>
      </c>
      <c r="F87" s="53"/>
      <c r="G87" s="53"/>
      <c r="H87" s="53"/>
      <c r="I87" s="53"/>
      <c r="J87" s="53"/>
      <c r="K87" s="53"/>
      <c r="L87" s="53"/>
      <c r="M87" s="53"/>
      <c r="N87" s="53"/>
      <c r="O87" s="53"/>
      <c r="P87" s="53"/>
      <c r="Q87" s="52"/>
      <c r="S87" s="50" t="s">
        <v>684</v>
      </c>
    </row>
    <row r="88" spans="2:19" ht="15" customHeight="1">
      <c r="B88" s="865" t="s">
        <v>685</v>
      </c>
      <c r="C88" s="1045"/>
      <c r="D88" s="843"/>
      <c r="E88" s="361" t="s">
        <v>683</v>
      </c>
      <c r="F88" s="192">
        <f t="shared" ref="F88:Q88" si="9">SUM(F76:F87)</f>
        <v>0</v>
      </c>
      <c r="G88" s="193">
        <f t="shared" si="9"/>
        <v>0</v>
      </c>
      <c r="H88" s="193">
        <f t="shared" si="9"/>
        <v>0</v>
      </c>
      <c r="I88" s="193">
        <f t="shared" si="9"/>
        <v>0</v>
      </c>
      <c r="J88" s="193">
        <f t="shared" si="9"/>
        <v>0</v>
      </c>
      <c r="K88" s="193">
        <f t="shared" si="9"/>
        <v>0</v>
      </c>
      <c r="L88" s="193">
        <f t="shared" si="9"/>
        <v>0</v>
      </c>
      <c r="M88" s="193">
        <f t="shared" si="9"/>
        <v>0</v>
      </c>
      <c r="N88" s="193">
        <f t="shared" si="9"/>
        <v>0</v>
      </c>
      <c r="O88" s="193">
        <f t="shared" si="9"/>
        <v>0</v>
      </c>
      <c r="P88" s="193">
        <f t="shared" si="9"/>
        <v>0</v>
      </c>
      <c r="Q88" s="193">
        <f t="shared" si="9"/>
        <v>0</v>
      </c>
      <c r="S88" s="56" t="str">
        <f>IF(SUM(F77:F87,G78:G87,H79:H87,I80:I87,J81:J87,K82:K87,L83:L87,M84:M87,N85:N87,O86:O87,P87)=0,"OK","Error")</f>
        <v>OK</v>
      </c>
    </row>
    <row r="89" spans="2:19" ht="15" customHeight="1">
      <c r="B89" s="191"/>
      <c r="C89" s="191"/>
      <c r="D89" s="191"/>
      <c r="E89" s="191"/>
      <c r="F89" s="191"/>
      <c r="G89" s="191"/>
      <c r="H89" s="191"/>
      <c r="I89" s="191"/>
      <c r="J89" s="191"/>
      <c r="K89" s="191"/>
      <c r="L89" s="191"/>
      <c r="M89" s="191"/>
      <c r="N89" s="191"/>
      <c r="O89" s="191"/>
      <c r="P89" s="191"/>
      <c r="Q89" s="191"/>
    </row>
    <row r="90" spans="2:19" ht="13.35" customHeight="1">
      <c r="B90" s="528" t="s">
        <v>1339</v>
      </c>
      <c r="C90" s="191"/>
      <c r="D90" s="191"/>
      <c r="E90" s="191"/>
      <c r="F90" s="1046"/>
      <c r="G90" s="1047"/>
      <c r="H90" s="191"/>
      <c r="I90" s="191"/>
      <c r="J90" s="191"/>
      <c r="K90" s="191"/>
      <c r="L90" s="191"/>
      <c r="M90" s="191"/>
      <c r="N90" s="191"/>
      <c r="O90" s="191"/>
      <c r="P90" s="191"/>
      <c r="Q90" s="191"/>
    </row>
    <row r="91" spans="2:19" ht="15" customHeight="1">
      <c r="B91" s="527"/>
      <c r="C91" s="527"/>
      <c r="D91" s="527"/>
      <c r="E91" s="527"/>
      <c r="F91" s="527"/>
      <c r="G91" s="527"/>
      <c r="H91" s="527"/>
      <c r="I91" s="527"/>
      <c r="J91" s="527"/>
      <c r="K91" s="527"/>
      <c r="L91" s="527"/>
      <c r="M91" s="527"/>
      <c r="N91" s="527"/>
      <c r="O91" s="527"/>
      <c r="P91" s="527"/>
      <c r="Q91" s="527"/>
    </row>
    <row r="92" spans="2:19" ht="15" customHeight="1">
      <c r="B92" s="394" t="s">
        <v>1340</v>
      </c>
      <c r="C92" s="365"/>
      <c r="D92" s="365"/>
      <c r="E92" s="365"/>
      <c r="F92" s="365"/>
      <c r="G92" s="365"/>
      <c r="H92" s="365"/>
      <c r="I92" s="365"/>
      <c r="J92" s="365"/>
      <c r="K92" s="365"/>
      <c r="L92" s="365"/>
      <c r="M92" s="365"/>
      <c r="N92" s="365"/>
      <c r="O92" s="365"/>
      <c r="P92" s="365"/>
      <c r="Q92" s="50"/>
    </row>
    <row r="93" spans="2:19" ht="15" customHeight="1">
      <c r="B93" s="359"/>
      <c r="C93" s="369"/>
      <c r="D93" s="360"/>
      <c r="E93" s="384"/>
      <c r="F93" s="361" t="s">
        <v>666</v>
      </c>
      <c r="G93" s="361" t="s">
        <v>542</v>
      </c>
      <c r="H93" s="361" t="s">
        <v>543</v>
      </c>
      <c r="I93" s="361" t="s">
        <v>544</v>
      </c>
      <c r="J93" s="361" t="s">
        <v>545</v>
      </c>
      <c r="K93" s="361" t="s">
        <v>667</v>
      </c>
      <c r="L93" s="361" t="s">
        <v>546</v>
      </c>
      <c r="M93" s="361" t="s">
        <v>547</v>
      </c>
      <c r="N93" s="361" t="s">
        <v>548</v>
      </c>
      <c r="O93" s="361" t="s">
        <v>549</v>
      </c>
      <c r="P93" s="361" t="s">
        <v>550</v>
      </c>
      <c r="Q93" s="361" t="s">
        <v>551</v>
      </c>
    </row>
    <row r="94" spans="2:19" ht="15" customHeight="1">
      <c r="B94" s="1048" t="s">
        <v>1335</v>
      </c>
      <c r="C94" s="1049"/>
      <c r="D94" s="1050"/>
      <c r="E94" s="834" t="s">
        <v>668</v>
      </c>
      <c r="F94" s="835"/>
      <c r="G94" s="835"/>
      <c r="H94" s="835"/>
      <c r="I94" s="835"/>
      <c r="J94" s="835"/>
      <c r="K94" s="835"/>
      <c r="L94" s="835"/>
      <c r="M94" s="835"/>
      <c r="N94" s="835"/>
      <c r="O94" s="835"/>
      <c r="P94" s="835"/>
      <c r="Q94" s="836"/>
    </row>
    <row r="95" spans="2:19" ht="15" customHeight="1">
      <c r="B95" s="1051"/>
      <c r="C95" s="1052"/>
      <c r="D95" s="1053"/>
      <c r="E95" s="837"/>
      <c r="F95" s="838"/>
      <c r="G95" s="838"/>
      <c r="H95" s="838"/>
      <c r="I95" s="838"/>
      <c r="J95" s="838"/>
      <c r="K95" s="838"/>
      <c r="L95" s="838"/>
      <c r="M95" s="838"/>
      <c r="N95" s="838"/>
      <c r="O95" s="838"/>
      <c r="P95" s="838"/>
      <c r="Q95" s="839"/>
    </row>
    <row r="96" spans="2:19" ht="15" customHeight="1">
      <c r="B96" s="1051"/>
      <c r="C96" s="1052"/>
      <c r="D96" s="1053"/>
      <c r="E96" s="854"/>
      <c r="F96" s="840">
        <f>B99</f>
        <v>-11</v>
      </c>
      <c r="G96" s="840">
        <f t="shared" ref="G96:Q96" si="10">F96+1</f>
        <v>-10</v>
      </c>
      <c r="H96" s="840">
        <f t="shared" si="10"/>
        <v>-9</v>
      </c>
      <c r="I96" s="840">
        <f t="shared" si="10"/>
        <v>-8</v>
      </c>
      <c r="J96" s="840">
        <f t="shared" si="10"/>
        <v>-7</v>
      </c>
      <c r="K96" s="840">
        <f t="shared" si="10"/>
        <v>-6</v>
      </c>
      <c r="L96" s="840">
        <f t="shared" si="10"/>
        <v>-5</v>
      </c>
      <c r="M96" s="840">
        <f t="shared" si="10"/>
        <v>-4</v>
      </c>
      <c r="N96" s="840">
        <f t="shared" si="10"/>
        <v>-3</v>
      </c>
      <c r="O96" s="840">
        <f t="shared" si="10"/>
        <v>-2</v>
      </c>
      <c r="P96" s="840">
        <f t="shared" si="10"/>
        <v>-1</v>
      </c>
      <c r="Q96" s="840">
        <f t="shared" si="10"/>
        <v>0</v>
      </c>
    </row>
    <row r="97" spans="2:19" ht="15" customHeight="1">
      <c r="B97" s="929" t="s">
        <v>669</v>
      </c>
      <c r="C97" s="930"/>
      <c r="D97" s="930"/>
      <c r="E97" s="855"/>
      <c r="F97" s="841"/>
      <c r="G97" s="841"/>
      <c r="H97" s="841"/>
      <c r="I97" s="841"/>
      <c r="J97" s="841"/>
      <c r="K97" s="841"/>
      <c r="L97" s="841"/>
      <c r="M97" s="841"/>
      <c r="N97" s="841"/>
      <c r="O97" s="841"/>
      <c r="P97" s="841"/>
      <c r="Q97" s="841"/>
    </row>
    <row r="98" spans="2:19" ht="15" customHeight="1">
      <c r="B98" s="929" t="s">
        <v>670</v>
      </c>
      <c r="C98" s="930"/>
      <c r="D98" s="930"/>
      <c r="E98" s="361" t="s">
        <v>1268</v>
      </c>
      <c r="F98" s="51"/>
      <c r="G98" s="52"/>
      <c r="H98" s="52"/>
      <c r="I98" s="52"/>
      <c r="J98" s="52"/>
      <c r="K98" s="52"/>
      <c r="L98" s="52"/>
      <c r="M98" s="52"/>
      <c r="N98" s="52"/>
      <c r="O98" s="52"/>
      <c r="P98" s="52"/>
      <c r="Q98" s="52"/>
    </row>
    <row r="99" spans="2:19" ht="15" customHeight="1">
      <c r="B99" s="816">
        <f t="shared" ref="B99:B109" si="11">+B100-1</f>
        <v>-11</v>
      </c>
      <c r="C99" s="1043"/>
      <c r="D99" s="817"/>
      <c r="E99" s="361" t="s">
        <v>672</v>
      </c>
      <c r="F99" s="51"/>
      <c r="G99" s="52"/>
      <c r="H99" s="52"/>
      <c r="I99" s="52"/>
      <c r="J99" s="52"/>
      <c r="K99" s="52"/>
      <c r="L99" s="52"/>
      <c r="M99" s="52"/>
      <c r="N99" s="52"/>
      <c r="O99" s="52"/>
      <c r="P99" s="52"/>
      <c r="Q99" s="52"/>
    </row>
    <row r="100" spans="2:19" ht="15" customHeight="1">
      <c r="B100" s="816">
        <f t="shared" si="11"/>
        <v>-10</v>
      </c>
      <c r="C100" s="1043"/>
      <c r="D100" s="817"/>
      <c r="E100" s="361" t="s">
        <v>673</v>
      </c>
      <c r="F100" s="53"/>
      <c r="G100" s="52"/>
      <c r="H100" s="52"/>
      <c r="I100" s="52"/>
      <c r="J100" s="52"/>
      <c r="K100" s="52"/>
      <c r="L100" s="52"/>
      <c r="M100" s="52"/>
      <c r="N100" s="52"/>
      <c r="O100" s="52"/>
      <c r="P100" s="52"/>
      <c r="Q100" s="52"/>
    </row>
    <row r="101" spans="2:19" ht="15" customHeight="1">
      <c r="B101" s="816">
        <f t="shared" si="11"/>
        <v>-9</v>
      </c>
      <c r="C101" s="1043"/>
      <c r="D101" s="817"/>
      <c r="E101" s="361" t="s">
        <v>674</v>
      </c>
      <c r="F101" s="53"/>
      <c r="G101" s="53"/>
      <c r="H101" s="52"/>
      <c r="I101" s="52"/>
      <c r="J101" s="52"/>
      <c r="K101" s="52"/>
      <c r="L101" s="52"/>
      <c r="M101" s="52"/>
      <c r="N101" s="52"/>
      <c r="O101" s="52"/>
      <c r="P101" s="52"/>
      <c r="Q101" s="52"/>
    </row>
    <row r="102" spans="2:19" ht="15" customHeight="1">
      <c r="B102" s="816">
        <f t="shared" si="11"/>
        <v>-8</v>
      </c>
      <c r="C102" s="1043"/>
      <c r="D102" s="817"/>
      <c r="E102" s="361" t="s">
        <v>675</v>
      </c>
      <c r="F102" s="53"/>
      <c r="G102" s="53"/>
      <c r="H102" s="53"/>
      <c r="I102" s="52"/>
      <c r="J102" s="52"/>
      <c r="K102" s="52"/>
      <c r="L102" s="52"/>
      <c r="M102" s="52"/>
      <c r="N102" s="52"/>
      <c r="O102" s="52"/>
      <c r="P102" s="52"/>
      <c r="Q102" s="52"/>
    </row>
    <row r="103" spans="2:19" ht="15" customHeight="1">
      <c r="B103" s="816">
        <f t="shared" si="11"/>
        <v>-7</v>
      </c>
      <c r="C103" s="1043"/>
      <c r="D103" s="817"/>
      <c r="E103" s="361" t="s">
        <v>676</v>
      </c>
      <c r="F103" s="53"/>
      <c r="G103" s="53"/>
      <c r="H103" s="53"/>
      <c r="I103" s="53"/>
      <c r="J103" s="52"/>
      <c r="K103" s="52"/>
      <c r="L103" s="52"/>
      <c r="M103" s="52"/>
      <c r="N103" s="52"/>
      <c r="O103" s="52"/>
      <c r="P103" s="52"/>
      <c r="Q103" s="52"/>
    </row>
    <row r="104" spans="2:19" ht="15" customHeight="1">
      <c r="B104" s="816">
        <f t="shared" si="11"/>
        <v>-6</v>
      </c>
      <c r="C104" s="1043"/>
      <c r="D104" s="817"/>
      <c r="E104" s="361" t="s">
        <v>677</v>
      </c>
      <c r="F104" s="53"/>
      <c r="G104" s="53"/>
      <c r="H104" s="53"/>
      <c r="I104" s="53"/>
      <c r="J104" s="53"/>
      <c r="K104" s="52"/>
      <c r="L104" s="52"/>
      <c r="M104" s="52"/>
      <c r="N104" s="52"/>
      <c r="O104" s="52"/>
      <c r="P104" s="52"/>
      <c r="Q104" s="52"/>
    </row>
    <row r="105" spans="2:19" ht="15" customHeight="1">
      <c r="B105" s="816">
        <f t="shared" si="11"/>
        <v>-5</v>
      </c>
      <c r="C105" s="1043"/>
      <c r="D105" s="817"/>
      <c r="E105" s="361" t="s">
        <v>678</v>
      </c>
      <c r="F105" s="53"/>
      <c r="G105" s="53"/>
      <c r="H105" s="53"/>
      <c r="I105" s="53"/>
      <c r="J105" s="53"/>
      <c r="K105" s="53"/>
      <c r="L105" s="52"/>
      <c r="M105" s="52"/>
      <c r="N105" s="52"/>
      <c r="O105" s="52"/>
      <c r="P105" s="52"/>
      <c r="Q105" s="52"/>
    </row>
    <row r="106" spans="2:19" ht="15" customHeight="1">
      <c r="B106" s="816">
        <f t="shared" si="11"/>
        <v>-4</v>
      </c>
      <c r="C106" s="1043"/>
      <c r="D106" s="817"/>
      <c r="E106" s="361" t="s">
        <v>679</v>
      </c>
      <c r="F106" s="53"/>
      <c r="G106" s="53"/>
      <c r="H106" s="53"/>
      <c r="I106" s="53"/>
      <c r="J106" s="53"/>
      <c r="K106" s="53"/>
      <c r="L106" s="53"/>
      <c r="M106" s="52"/>
      <c r="N106" s="52"/>
      <c r="O106" s="52"/>
      <c r="P106" s="52"/>
      <c r="Q106" s="52"/>
    </row>
    <row r="107" spans="2:19" ht="15" customHeight="1">
      <c r="B107" s="816">
        <f t="shared" si="11"/>
        <v>-3</v>
      </c>
      <c r="C107" s="1043"/>
      <c r="D107" s="817"/>
      <c r="E107" s="361" t="s">
        <v>680</v>
      </c>
      <c r="F107" s="53"/>
      <c r="G107" s="53"/>
      <c r="H107" s="53"/>
      <c r="I107" s="53"/>
      <c r="J107" s="53"/>
      <c r="K107" s="53"/>
      <c r="L107" s="53"/>
      <c r="M107" s="53"/>
      <c r="N107" s="52"/>
      <c r="O107" s="52"/>
      <c r="P107" s="52"/>
      <c r="Q107" s="52"/>
    </row>
    <row r="108" spans="2:19" ht="15" customHeight="1">
      <c r="B108" s="816">
        <f t="shared" si="11"/>
        <v>-2</v>
      </c>
      <c r="C108" s="1043"/>
      <c r="D108" s="817"/>
      <c r="E108" s="361" t="s">
        <v>681</v>
      </c>
      <c r="F108" s="53"/>
      <c r="G108" s="53"/>
      <c r="H108" s="53"/>
      <c r="I108" s="53"/>
      <c r="J108" s="53"/>
      <c r="K108" s="53"/>
      <c r="L108" s="53"/>
      <c r="M108" s="53"/>
      <c r="N108" s="53"/>
      <c r="O108" s="52"/>
      <c r="P108" s="52"/>
      <c r="Q108" s="52"/>
    </row>
    <row r="109" spans="2:19" ht="15" customHeight="1">
      <c r="B109" s="816">
        <f t="shared" si="11"/>
        <v>-1</v>
      </c>
      <c r="C109" s="1043"/>
      <c r="D109" s="817"/>
      <c r="E109" s="361" t="s">
        <v>682</v>
      </c>
      <c r="F109" s="53"/>
      <c r="G109" s="53"/>
      <c r="H109" s="53"/>
      <c r="I109" s="53"/>
      <c r="J109" s="53"/>
      <c r="K109" s="53"/>
      <c r="L109" s="53"/>
      <c r="M109" s="53"/>
      <c r="N109" s="53"/>
      <c r="O109" s="53"/>
      <c r="P109" s="52"/>
      <c r="Q109" s="52"/>
    </row>
    <row r="110" spans="2:19" ht="15" customHeight="1">
      <c r="B110" s="1044">
        <f>'Cover Page'!H13</f>
        <v>0</v>
      </c>
      <c r="C110" s="1044"/>
      <c r="D110" s="1044"/>
      <c r="E110" s="361" t="s">
        <v>683</v>
      </c>
      <c r="F110" s="53"/>
      <c r="G110" s="53"/>
      <c r="H110" s="53"/>
      <c r="I110" s="53"/>
      <c r="J110" s="53"/>
      <c r="K110" s="53"/>
      <c r="L110" s="53"/>
      <c r="M110" s="53"/>
      <c r="N110" s="53"/>
      <c r="O110" s="53"/>
      <c r="P110" s="53"/>
      <c r="Q110" s="52"/>
      <c r="S110" s="50" t="s">
        <v>684</v>
      </c>
    </row>
    <row r="111" spans="2:19" ht="15" customHeight="1">
      <c r="B111" s="842" t="s">
        <v>685</v>
      </c>
      <c r="C111" s="1045"/>
      <c r="D111" s="843"/>
      <c r="E111" s="361" t="s">
        <v>686</v>
      </c>
      <c r="F111" s="192">
        <f t="shared" ref="F111:Q111" si="12">SUM(F98:F110)</f>
        <v>0</v>
      </c>
      <c r="G111" s="193">
        <f t="shared" si="12"/>
        <v>0</v>
      </c>
      <c r="H111" s="193">
        <f t="shared" si="12"/>
        <v>0</v>
      </c>
      <c r="I111" s="193">
        <f t="shared" si="12"/>
        <v>0</v>
      </c>
      <c r="J111" s="193">
        <f t="shared" si="12"/>
        <v>0</v>
      </c>
      <c r="K111" s="193">
        <f t="shared" si="12"/>
        <v>0</v>
      </c>
      <c r="L111" s="193">
        <f t="shared" si="12"/>
        <v>0</v>
      </c>
      <c r="M111" s="193">
        <f t="shared" si="12"/>
        <v>0</v>
      </c>
      <c r="N111" s="193">
        <f t="shared" si="12"/>
        <v>0</v>
      </c>
      <c r="O111" s="193">
        <f t="shared" si="12"/>
        <v>0</v>
      </c>
      <c r="P111" s="193">
        <f t="shared" si="12"/>
        <v>0</v>
      </c>
      <c r="Q111" s="193">
        <f t="shared" si="12"/>
        <v>0</v>
      </c>
      <c r="S111" s="56" t="str">
        <f>IF(SUM(F100:F110,G101:G110,H102:H110,I103:I110,J104:J110,K105:K110,L106:L110,M107:M110,N108:N110,O109:O110,P110)=0,"OK","Error")</f>
        <v>OK</v>
      </c>
    </row>
    <row r="112" spans="2:19" ht="15" customHeight="1">
      <c r="B112" s="50"/>
      <c r="C112" s="50"/>
      <c r="D112" s="50"/>
      <c r="E112" s="50"/>
      <c r="F112" s="50"/>
      <c r="G112" s="50"/>
      <c r="H112" s="50"/>
      <c r="I112" s="50"/>
      <c r="J112" s="50"/>
      <c r="K112" s="50"/>
      <c r="L112" s="50"/>
      <c r="M112" s="50"/>
      <c r="N112" s="50"/>
      <c r="O112" s="50"/>
      <c r="P112" s="50"/>
      <c r="Q112" s="50"/>
    </row>
    <row r="113" spans="2:17" ht="15" customHeight="1">
      <c r="B113" s="394" t="s">
        <v>1341</v>
      </c>
      <c r="C113" s="365"/>
      <c r="D113" s="365"/>
      <c r="E113" s="365"/>
      <c r="F113" s="365"/>
      <c r="G113" s="365"/>
      <c r="H113" s="365"/>
      <c r="I113" s="365"/>
      <c r="J113" s="365"/>
      <c r="K113" s="365"/>
      <c r="L113" s="365"/>
      <c r="M113" s="365"/>
      <c r="N113" s="365"/>
      <c r="O113" s="365"/>
      <c r="P113" s="365"/>
      <c r="Q113" s="50"/>
    </row>
    <row r="114" spans="2:17" ht="15" customHeight="1">
      <c r="B114" s="359"/>
      <c r="C114" s="369"/>
      <c r="D114" s="360"/>
      <c r="E114" s="384"/>
      <c r="F114" s="361" t="s">
        <v>666</v>
      </c>
      <c r="G114" s="361" t="s">
        <v>542</v>
      </c>
      <c r="H114" s="361" t="s">
        <v>543</v>
      </c>
      <c r="I114" s="361" t="s">
        <v>544</v>
      </c>
      <c r="J114" s="361" t="s">
        <v>545</v>
      </c>
      <c r="K114" s="361" t="s">
        <v>667</v>
      </c>
      <c r="L114" s="361" t="s">
        <v>546</v>
      </c>
      <c r="M114" s="361" t="s">
        <v>547</v>
      </c>
      <c r="N114" s="361" t="s">
        <v>548</v>
      </c>
      <c r="O114" s="361" t="s">
        <v>549</v>
      </c>
      <c r="P114" s="361" t="s">
        <v>550</v>
      </c>
      <c r="Q114" s="361" t="s">
        <v>551</v>
      </c>
    </row>
    <row r="115" spans="2:17" ht="15" customHeight="1">
      <c r="B115" s="1048" t="s">
        <v>1335</v>
      </c>
      <c r="C115" s="1049"/>
      <c r="D115" s="1050"/>
      <c r="E115" s="852" t="s">
        <v>688</v>
      </c>
      <c r="F115" s="853"/>
      <c r="G115" s="853"/>
      <c r="H115" s="853"/>
      <c r="I115" s="853"/>
      <c r="J115" s="853"/>
      <c r="K115" s="853"/>
      <c r="L115" s="853"/>
      <c r="M115" s="853"/>
      <c r="N115" s="853"/>
      <c r="O115" s="853"/>
      <c r="P115" s="853"/>
      <c r="Q115" s="853"/>
    </row>
    <row r="116" spans="2:17" ht="15" customHeight="1">
      <c r="B116" s="1051"/>
      <c r="C116" s="1052"/>
      <c r="D116" s="1053"/>
      <c r="E116" s="853"/>
      <c r="F116" s="853"/>
      <c r="G116" s="853"/>
      <c r="H116" s="853"/>
      <c r="I116" s="853"/>
      <c r="J116" s="853"/>
      <c r="K116" s="853"/>
      <c r="L116" s="853"/>
      <c r="M116" s="853"/>
      <c r="N116" s="853"/>
      <c r="O116" s="853"/>
      <c r="P116" s="853"/>
      <c r="Q116" s="853"/>
    </row>
    <row r="117" spans="2:17" ht="15" customHeight="1">
      <c r="B117" s="1051"/>
      <c r="C117" s="1052"/>
      <c r="D117" s="1053"/>
      <c r="E117" s="854"/>
      <c r="F117" s="840">
        <f>B120</f>
        <v>-11</v>
      </c>
      <c r="G117" s="840">
        <f t="shared" ref="G117:Q117" si="13">F117+1</f>
        <v>-10</v>
      </c>
      <c r="H117" s="840">
        <f t="shared" si="13"/>
        <v>-9</v>
      </c>
      <c r="I117" s="840">
        <f t="shared" si="13"/>
        <v>-8</v>
      </c>
      <c r="J117" s="840">
        <f t="shared" si="13"/>
        <v>-7</v>
      </c>
      <c r="K117" s="840">
        <f t="shared" si="13"/>
        <v>-6</v>
      </c>
      <c r="L117" s="840">
        <f t="shared" si="13"/>
        <v>-5</v>
      </c>
      <c r="M117" s="840">
        <f t="shared" si="13"/>
        <v>-4</v>
      </c>
      <c r="N117" s="840">
        <f t="shared" si="13"/>
        <v>-3</v>
      </c>
      <c r="O117" s="840">
        <f t="shared" si="13"/>
        <v>-2</v>
      </c>
      <c r="P117" s="840">
        <f t="shared" si="13"/>
        <v>-1</v>
      </c>
      <c r="Q117" s="840">
        <f t="shared" si="13"/>
        <v>0</v>
      </c>
    </row>
    <row r="118" spans="2:17" ht="15" customHeight="1">
      <c r="B118" s="929" t="s">
        <v>669</v>
      </c>
      <c r="C118" s="930"/>
      <c r="D118" s="930"/>
      <c r="E118" s="855"/>
      <c r="F118" s="841"/>
      <c r="G118" s="841"/>
      <c r="H118" s="841"/>
      <c r="I118" s="841"/>
      <c r="J118" s="841"/>
      <c r="K118" s="841"/>
      <c r="L118" s="841"/>
      <c r="M118" s="841"/>
      <c r="N118" s="841"/>
      <c r="O118" s="841"/>
      <c r="P118" s="841"/>
      <c r="Q118" s="841"/>
    </row>
    <row r="119" spans="2:17" ht="15" customHeight="1">
      <c r="B119" s="929" t="s">
        <v>670</v>
      </c>
      <c r="C119" s="930"/>
      <c r="D119" s="930"/>
      <c r="E119" s="361" t="s">
        <v>671</v>
      </c>
      <c r="F119" s="51"/>
      <c r="G119" s="52"/>
      <c r="H119" s="52"/>
      <c r="I119" s="52"/>
      <c r="J119" s="52"/>
      <c r="K119" s="52"/>
      <c r="L119" s="52"/>
      <c r="M119" s="52"/>
      <c r="N119" s="52"/>
      <c r="O119" s="52"/>
      <c r="P119" s="52"/>
      <c r="Q119" s="52"/>
    </row>
    <row r="120" spans="2:17" ht="15" customHeight="1">
      <c r="B120" s="816">
        <f t="shared" ref="B120:B130" si="14">+B121-1</f>
        <v>-11</v>
      </c>
      <c r="C120" s="1043"/>
      <c r="D120" s="817"/>
      <c r="E120" s="361" t="s">
        <v>672</v>
      </c>
      <c r="F120" s="51"/>
      <c r="G120" s="52"/>
      <c r="H120" s="52"/>
      <c r="I120" s="52"/>
      <c r="J120" s="52"/>
      <c r="K120" s="52"/>
      <c r="L120" s="52"/>
      <c r="M120" s="52"/>
      <c r="N120" s="52"/>
      <c r="O120" s="52"/>
      <c r="P120" s="52"/>
      <c r="Q120" s="52"/>
    </row>
    <row r="121" spans="2:17" ht="15" customHeight="1">
      <c r="B121" s="816">
        <f t="shared" si="14"/>
        <v>-10</v>
      </c>
      <c r="C121" s="1043"/>
      <c r="D121" s="817"/>
      <c r="E121" s="361" t="s">
        <v>673</v>
      </c>
      <c r="F121" s="53"/>
      <c r="G121" s="52"/>
      <c r="H121" s="52"/>
      <c r="I121" s="52"/>
      <c r="J121" s="52"/>
      <c r="K121" s="52"/>
      <c r="L121" s="52"/>
      <c r="M121" s="52"/>
      <c r="N121" s="52"/>
      <c r="O121" s="52"/>
      <c r="P121" s="52"/>
      <c r="Q121" s="52"/>
    </row>
    <row r="122" spans="2:17" ht="15" customHeight="1">
      <c r="B122" s="816">
        <f t="shared" si="14"/>
        <v>-9</v>
      </c>
      <c r="C122" s="1043"/>
      <c r="D122" s="817"/>
      <c r="E122" s="361" t="s">
        <v>674</v>
      </c>
      <c r="F122" s="53"/>
      <c r="G122" s="53"/>
      <c r="H122" s="52"/>
      <c r="I122" s="52"/>
      <c r="J122" s="52"/>
      <c r="K122" s="52"/>
      <c r="L122" s="52"/>
      <c r="M122" s="52"/>
      <c r="N122" s="52"/>
      <c r="O122" s="52"/>
      <c r="P122" s="52"/>
      <c r="Q122" s="52"/>
    </row>
    <row r="123" spans="2:17" ht="15" customHeight="1">
      <c r="B123" s="816">
        <f t="shared" si="14"/>
        <v>-8</v>
      </c>
      <c r="C123" s="1043"/>
      <c r="D123" s="817"/>
      <c r="E123" s="361" t="s">
        <v>675</v>
      </c>
      <c r="F123" s="53"/>
      <c r="G123" s="53"/>
      <c r="H123" s="53"/>
      <c r="I123" s="52"/>
      <c r="J123" s="52"/>
      <c r="K123" s="52"/>
      <c r="L123" s="52"/>
      <c r="M123" s="52"/>
      <c r="N123" s="52"/>
      <c r="O123" s="52"/>
      <c r="P123" s="52"/>
      <c r="Q123" s="52"/>
    </row>
    <row r="124" spans="2:17" ht="15" customHeight="1">
      <c r="B124" s="816">
        <f t="shared" si="14"/>
        <v>-7</v>
      </c>
      <c r="C124" s="1043"/>
      <c r="D124" s="817"/>
      <c r="E124" s="361" t="s">
        <v>676</v>
      </c>
      <c r="F124" s="53"/>
      <c r="G124" s="53"/>
      <c r="H124" s="53"/>
      <c r="I124" s="53"/>
      <c r="J124" s="52"/>
      <c r="K124" s="52"/>
      <c r="L124" s="52"/>
      <c r="M124" s="52"/>
      <c r="N124" s="52"/>
      <c r="O124" s="52"/>
      <c r="P124" s="52"/>
      <c r="Q124" s="52"/>
    </row>
    <row r="125" spans="2:17" ht="15" customHeight="1">
      <c r="B125" s="816">
        <f t="shared" si="14"/>
        <v>-6</v>
      </c>
      <c r="C125" s="1043"/>
      <c r="D125" s="817"/>
      <c r="E125" s="361" t="s">
        <v>677</v>
      </c>
      <c r="F125" s="53"/>
      <c r="G125" s="53"/>
      <c r="H125" s="53"/>
      <c r="I125" s="53"/>
      <c r="J125" s="53"/>
      <c r="K125" s="52"/>
      <c r="L125" s="52"/>
      <c r="M125" s="52"/>
      <c r="N125" s="52"/>
      <c r="O125" s="52"/>
      <c r="P125" s="52"/>
      <c r="Q125" s="52"/>
    </row>
    <row r="126" spans="2:17" ht="15" customHeight="1">
      <c r="B126" s="816">
        <f t="shared" si="14"/>
        <v>-5</v>
      </c>
      <c r="C126" s="1043"/>
      <c r="D126" s="817"/>
      <c r="E126" s="361" t="s">
        <v>678</v>
      </c>
      <c r="F126" s="53"/>
      <c r="G126" s="53"/>
      <c r="H126" s="53"/>
      <c r="I126" s="53"/>
      <c r="J126" s="53"/>
      <c r="K126" s="53"/>
      <c r="L126" s="52"/>
      <c r="M126" s="52"/>
      <c r="N126" s="52"/>
      <c r="O126" s="52"/>
      <c r="P126" s="52"/>
      <c r="Q126" s="52"/>
    </row>
    <row r="127" spans="2:17" ht="15" customHeight="1">
      <c r="B127" s="816">
        <f t="shared" si="14"/>
        <v>-4</v>
      </c>
      <c r="C127" s="1043"/>
      <c r="D127" s="817"/>
      <c r="E127" s="361" t="s">
        <v>679</v>
      </c>
      <c r="F127" s="53"/>
      <c r="G127" s="53"/>
      <c r="H127" s="53"/>
      <c r="I127" s="53"/>
      <c r="J127" s="53"/>
      <c r="K127" s="53"/>
      <c r="L127" s="53"/>
      <c r="M127" s="52"/>
      <c r="N127" s="52"/>
      <c r="O127" s="52"/>
      <c r="P127" s="52"/>
      <c r="Q127" s="52"/>
    </row>
    <row r="128" spans="2:17" ht="15" customHeight="1">
      <c r="B128" s="816">
        <f t="shared" si="14"/>
        <v>-3</v>
      </c>
      <c r="C128" s="1043"/>
      <c r="D128" s="817"/>
      <c r="E128" s="361" t="s">
        <v>680</v>
      </c>
      <c r="F128" s="53"/>
      <c r="G128" s="53"/>
      <c r="H128" s="53"/>
      <c r="I128" s="53"/>
      <c r="J128" s="53"/>
      <c r="K128" s="53"/>
      <c r="L128" s="53"/>
      <c r="M128" s="53"/>
      <c r="N128" s="52"/>
      <c r="O128" s="52"/>
      <c r="P128" s="52"/>
      <c r="Q128" s="52"/>
    </row>
    <row r="129" spans="2:19" ht="15" customHeight="1">
      <c r="B129" s="816">
        <f t="shared" si="14"/>
        <v>-2</v>
      </c>
      <c r="C129" s="1043"/>
      <c r="D129" s="817"/>
      <c r="E129" s="361" t="s">
        <v>681</v>
      </c>
      <c r="F129" s="53"/>
      <c r="G129" s="53"/>
      <c r="H129" s="53"/>
      <c r="I129" s="53"/>
      <c r="J129" s="53"/>
      <c r="K129" s="53"/>
      <c r="L129" s="53"/>
      <c r="M129" s="53"/>
      <c r="N129" s="53"/>
      <c r="O129" s="52"/>
      <c r="P129" s="52"/>
      <c r="Q129" s="52"/>
    </row>
    <row r="130" spans="2:19" ht="15" customHeight="1">
      <c r="B130" s="816">
        <f t="shared" si="14"/>
        <v>-1</v>
      </c>
      <c r="C130" s="1043"/>
      <c r="D130" s="817"/>
      <c r="E130" s="361" t="s">
        <v>682</v>
      </c>
      <c r="F130" s="53"/>
      <c r="G130" s="53"/>
      <c r="H130" s="53"/>
      <c r="I130" s="53"/>
      <c r="J130" s="53"/>
      <c r="K130" s="53"/>
      <c r="L130" s="53"/>
      <c r="M130" s="53"/>
      <c r="N130" s="53"/>
      <c r="O130" s="53"/>
      <c r="P130" s="52"/>
      <c r="Q130" s="52"/>
    </row>
    <row r="131" spans="2:19" ht="15" customHeight="1">
      <c r="B131" s="1044">
        <f>'Cover Page'!H13</f>
        <v>0</v>
      </c>
      <c r="C131" s="1044"/>
      <c r="D131" s="1044"/>
      <c r="E131" s="361" t="s">
        <v>683</v>
      </c>
      <c r="F131" s="53"/>
      <c r="G131" s="53"/>
      <c r="H131" s="53"/>
      <c r="I131" s="53"/>
      <c r="J131" s="53"/>
      <c r="K131" s="53"/>
      <c r="L131" s="53"/>
      <c r="M131" s="53"/>
      <c r="N131" s="53"/>
      <c r="O131" s="53"/>
      <c r="P131" s="53"/>
      <c r="Q131" s="52"/>
      <c r="S131" s="50" t="s">
        <v>684</v>
      </c>
    </row>
    <row r="132" spans="2:19" ht="15" customHeight="1">
      <c r="B132" s="842" t="s">
        <v>685</v>
      </c>
      <c r="C132" s="1045"/>
      <c r="D132" s="843"/>
      <c r="E132" s="361" t="s">
        <v>686</v>
      </c>
      <c r="F132" s="192">
        <f t="shared" ref="F132:Q132" si="15">SUM(F119:F131)</f>
        <v>0</v>
      </c>
      <c r="G132" s="193">
        <f t="shared" si="15"/>
        <v>0</v>
      </c>
      <c r="H132" s="193">
        <f t="shared" si="15"/>
        <v>0</v>
      </c>
      <c r="I132" s="193">
        <f t="shared" si="15"/>
        <v>0</v>
      </c>
      <c r="J132" s="193">
        <f t="shared" si="15"/>
        <v>0</v>
      </c>
      <c r="K132" s="193">
        <f t="shared" si="15"/>
        <v>0</v>
      </c>
      <c r="L132" s="193">
        <f t="shared" si="15"/>
        <v>0</v>
      </c>
      <c r="M132" s="193">
        <f t="shared" si="15"/>
        <v>0</v>
      </c>
      <c r="N132" s="193">
        <f t="shared" si="15"/>
        <v>0</v>
      </c>
      <c r="O132" s="193">
        <f t="shared" si="15"/>
        <v>0</v>
      </c>
      <c r="P132" s="193">
        <f t="shared" si="15"/>
        <v>0</v>
      </c>
      <c r="Q132" s="193">
        <f t="shared" si="15"/>
        <v>0</v>
      </c>
      <c r="S132" s="56" t="str">
        <f>IF(SUM(F121:F131,G122:G131,H123:H131,I124:I131,J125:J131,K126:K131,L127:L131,M128:M131,N129:N131,O130:O131,P131)=0,"OK","Error")</f>
        <v>OK</v>
      </c>
    </row>
    <row r="133" spans="2:19" ht="15" customHeight="1">
      <c r="B133" s="191"/>
      <c r="C133" s="191"/>
      <c r="D133" s="191"/>
      <c r="E133" s="191"/>
      <c r="F133" s="191"/>
      <c r="G133" s="191"/>
      <c r="H133" s="191"/>
      <c r="I133" s="191"/>
      <c r="J133" s="191"/>
      <c r="K133" s="191"/>
      <c r="L133" s="191"/>
      <c r="M133" s="191"/>
      <c r="N133" s="191"/>
      <c r="O133" s="191"/>
      <c r="P133" s="191"/>
      <c r="Q133" s="191"/>
    </row>
    <row r="134" spans="2:19" ht="15" customHeight="1">
      <c r="B134" s="394" t="s">
        <v>1342</v>
      </c>
      <c r="C134" s="50"/>
      <c r="D134" s="50"/>
      <c r="E134" s="50"/>
      <c r="F134" s="50"/>
      <c r="G134" s="50"/>
      <c r="H134" s="50"/>
      <c r="I134" s="50"/>
      <c r="J134" s="50"/>
      <c r="K134" s="50"/>
      <c r="L134" s="50"/>
      <c r="M134" s="50"/>
      <c r="N134" s="50"/>
      <c r="O134" s="50"/>
      <c r="P134" s="50"/>
      <c r="Q134" s="50"/>
    </row>
    <row r="135" spans="2:19" ht="15" customHeight="1">
      <c r="B135" s="359"/>
      <c r="C135" s="369"/>
      <c r="D135" s="360"/>
      <c r="E135" s="384"/>
      <c r="F135" s="361" t="s">
        <v>666</v>
      </c>
      <c r="G135" s="361" t="s">
        <v>542</v>
      </c>
      <c r="H135" s="361" t="s">
        <v>543</v>
      </c>
      <c r="I135" s="361" t="s">
        <v>544</v>
      </c>
      <c r="J135" s="361" t="s">
        <v>545</v>
      </c>
      <c r="K135" s="361" t="s">
        <v>667</v>
      </c>
      <c r="L135" s="361" t="s">
        <v>546</v>
      </c>
      <c r="M135" s="361" t="s">
        <v>547</v>
      </c>
      <c r="N135" s="361" t="s">
        <v>548</v>
      </c>
      <c r="O135" s="361" t="s">
        <v>549</v>
      </c>
      <c r="P135" s="361" t="s">
        <v>550</v>
      </c>
      <c r="Q135" s="361" t="s">
        <v>551</v>
      </c>
    </row>
    <row r="136" spans="2:19" ht="15" customHeight="1">
      <c r="B136" s="1048" t="s">
        <v>1335</v>
      </c>
      <c r="C136" s="1049"/>
      <c r="D136" s="1050"/>
      <c r="E136" s="856" t="s">
        <v>690</v>
      </c>
      <c r="F136" s="857"/>
      <c r="G136" s="857"/>
      <c r="H136" s="857"/>
      <c r="I136" s="857"/>
      <c r="J136" s="857"/>
      <c r="K136" s="857"/>
      <c r="L136" s="857"/>
      <c r="M136" s="857"/>
      <c r="N136" s="857"/>
      <c r="O136" s="857"/>
      <c r="P136" s="857"/>
      <c r="Q136" s="858"/>
    </row>
    <row r="137" spans="2:19" ht="15" customHeight="1">
      <c r="B137" s="1051"/>
      <c r="C137" s="1052"/>
      <c r="D137" s="1053"/>
      <c r="E137" s="859"/>
      <c r="F137" s="860"/>
      <c r="G137" s="860"/>
      <c r="H137" s="860"/>
      <c r="I137" s="860"/>
      <c r="J137" s="860"/>
      <c r="K137" s="860"/>
      <c r="L137" s="860"/>
      <c r="M137" s="860"/>
      <c r="N137" s="860"/>
      <c r="O137" s="860"/>
      <c r="P137" s="860"/>
      <c r="Q137" s="861"/>
    </row>
    <row r="138" spans="2:19" ht="15" customHeight="1">
      <c r="B138" s="1051"/>
      <c r="C138" s="1052"/>
      <c r="D138" s="1053"/>
      <c r="E138" s="854"/>
      <c r="F138" s="840">
        <f>B141</f>
        <v>-11</v>
      </c>
      <c r="G138" s="840">
        <f t="shared" ref="G138:Q138" si="16">F138+1</f>
        <v>-10</v>
      </c>
      <c r="H138" s="840">
        <f t="shared" si="16"/>
        <v>-9</v>
      </c>
      <c r="I138" s="840">
        <f t="shared" si="16"/>
        <v>-8</v>
      </c>
      <c r="J138" s="840">
        <f t="shared" si="16"/>
        <v>-7</v>
      </c>
      <c r="K138" s="840">
        <f t="shared" si="16"/>
        <v>-6</v>
      </c>
      <c r="L138" s="840">
        <f t="shared" si="16"/>
        <v>-5</v>
      </c>
      <c r="M138" s="840">
        <f t="shared" si="16"/>
        <v>-4</v>
      </c>
      <c r="N138" s="840">
        <f t="shared" si="16"/>
        <v>-3</v>
      </c>
      <c r="O138" s="840">
        <f t="shared" si="16"/>
        <v>-2</v>
      </c>
      <c r="P138" s="840">
        <f t="shared" si="16"/>
        <v>-1</v>
      </c>
      <c r="Q138" s="840">
        <f t="shared" si="16"/>
        <v>0</v>
      </c>
    </row>
    <row r="139" spans="2:19" ht="15" customHeight="1">
      <c r="B139" s="929" t="s">
        <v>669</v>
      </c>
      <c r="C139" s="930"/>
      <c r="D139" s="930"/>
      <c r="E139" s="855"/>
      <c r="F139" s="841"/>
      <c r="G139" s="841"/>
      <c r="H139" s="841"/>
      <c r="I139" s="841"/>
      <c r="J139" s="841"/>
      <c r="K139" s="841"/>
      <c r="L139" s="841"/>
      <c r="M139" s="841"/>
      <c r="N139" s="841"/>
      <c r="O139" s="841"/>
      <c r="P139" s="841"/>
      <c r="Q139" s="841"/>
    </row>
    <row r="140" spans="2:19" ht="15" customHeight="1">
      <c r="B140" s="929" t="s">
        <v>670</v>
      </c>
      <c r="C140" s="930"/>
      <c r="D140" s="930"/>
      <c r="E140" s="361" t="s">
        <v>671</v>
      </c>
      <c r="F140" s="366"/>
      <c r="G140" s="366"/>
      <c r="H140" s="366"/>
      <c r="I140" s="366"/>
      <c r="J140" s="366"/>
      <c r="K140" s="366"/>
      <c r="L140" s="366"/>
      <c r="M140" s="366"/>
      <c r="N140" s="366"/>
      <c r="O140" s="366"/>
      <c r="P140" s="366"/>
      <c r="Q140" s="366"/>
    </row>
    <row r="141" spans="2:19" ht="15" customHeight="1">
      <c r="B141" s="816">
        <f t="shared" ref="B141:B151" si="17">+B142-1</f>
        <v>-11</v>
      </c>
      <c r="C141" s="1043"/>
      <c r="D141" s="817"/>
      <c r="E141" s="361" t="s">
        <v>672</v>
      </c>
      <c r="F141" s="51"/>
      <c r="G141" s="52"/>
      <c r="H141" s="52"/>
      <c r="I141" s="52"/>
      <c r="J141" s="52"/>
      <c r="K141" s="52"/>
      <c r="L141" s="52"/>
      <c r="M141" s="52"/>
      <c r="N141" s="52"/>
      <c r="O141" s="52"/>
      <c r="P141" s="52"/>
      <c r="Q141" s="52"/>
    </row>
    <row r="142" spans="2:19" ht="15" customHeight="1">
      <c r="B142" s="816">
        <f t="shared" si="17"/>
        <v>-10</v>
      </c>
      <c r="C142" s="1043"/>
      <c r="D142" s="817"/>
      <c r="E142" s="361" t="s">
        <v>673</v>
      </c>
      <c r="F142" s="53"/>
      <c r="G142" s="52"/>
      <c r="H142" s="52"/>
      <c r="I142" s="52"/>
      <c r="J142" s="52"/>
      <c r="K142" s="52"/>
      <c r="L142" s="52"/>
      <c r="M142" s="52"/>
      <c r="N142" s="52"/>
      <c r="O142" s="52"/>
      <c r="P142" s="52"/>
      <c r="Q142" s="52"/>
    </row>
    <row r="143" spans="2:19" ht="15" customHeight="1">
      <c r="B143" s="816">
        <f t="shared" si="17"/>
        <v>-9</v>
      </c>
      <c r="C143" s="1043"/>
      <c r="D143" s="817"/>
      <c r="E143" s="361" t="s">
        <v>674</v>
      </c>
      <c r="F143" s="53"/>
      <c r="G143" s="53"/>
      <c r="H143" s="52"/>
      <c r="I143" s="52"/>
      <c r="J143" s="52"/>
      <c r="K143" s="52"/>
      <c r="L143" s="52"/>
      <c r="M143" s="52"/>
      <c r="N143" s="52"/>
      <c r="O143" s="52"/>
      <c r="P143" s="52"/>
      <c r="Q143" s="52"/>
    </row>
    <row r="144" spans="2:19" ht="15" customHeight="1">
      <c r="B144" s="816">
        <f t="shared" si="17"/>
        <v>-8</v>
      </c>
      <c r="C144" s="1043"/>
      <c r="D144" s="817"/>
      <c r="E144" s="361" t="s">
        <v>675</v>
      </c>
      <c r="F144" s="53"/>
      <c r="G144" s="53"/>
      <c r="H144" s="53"/>
      <c r="I144" s="52"/>
      <c r="J144" s="52"/>
      <c r="K144" s="52"/>
      <c r="L144" s="52"/>
      <c r="M144" s="52"/>
      <c r="N144" s="52"/>
      <c r="O144" s="52"/>
      <c r="P144" s="52"/>
      <c r="Q144" s="52"/>
    </row>
    <row r="145" spans="2:19" ht="15" customHeight="1">
      <c r="B145" s="816">
        <f t="shared" si="17"/>
        <v>-7</v>
      </c>
      <c r="C145" s="1043"/>
      <c r="D145" s="817"/>
      <c r="E145" s="361" t="s">
        <v>676</v>
      </c>
      <c r="F145" s="53"/>
      <c r="G145" s="53"/>
      <c r="H145" s="53"/>
      <c r="I145" s="53"/>
      <c r="J145" s="52"/>
      <c r="K145" s="52"/>
      <c r="L145" s="52"/>
      <c r="M145" s="52"/>
      <c r="N145" s="52"/>
      <c r="O145" s="52"/>
      <c r="P145" s="52"/>
      <c r="Q145" s="52"/>
    </row>
    <row r="146" spans="2:19" ht="15" customHeight="1">
      <c r="B146" s="816">
        <f t="shared" si="17"/>
        <v>-6</v>
      </c>
      <c r="C146" s="1043"/>
      <c r="D146" s="817"/>
      <c r="E146" s="361" t="s">
        <v>677</v>
      </c>
      <c r="F146" s="53"/>
      <c r="G146" s="53"/>
      <c r="H146" s="53"/>
      <c r="I146" s="53"/>
      <c r="J146" s="53"/>
      <c r="K146" s="52"/>
      <c r="L146" s="52"/>
      <c r="M146" s="52"/>
      <c r="N146" s="52"/>
      <c r="O146" s="52"/>
      <c r="P146" s="52"/>
      <c r="Q146" s="52"/>
    </row>
    <row r="147" spans="2:19" ht="15" customHeight="1">
      <c r="B147" s="816">
        <f t="shared" si="17"/>
        <v>-5</v>
      </c>
      <c r="C147" s="1043"/>
      <c r="D147" s="817"/>
      <c r="E147" s="361" t="s">
        <v>678</v>
      </c>
      <c r="F147" s="53"/>
      <c r="G147" s="53"/>
      <c r="H147" s="53"/>
      <c r="I147" s="53"/>
      <c r="J147" s="53"/>
      <c r="K147" s="53"/>
      <c r="L147" s="52"/>
      <c r="M147" s="52"/>
      <c r="N147" s="52"/>
      <c r="O147" s="52"/>
      <c r="P147" s="52"/>
      <c r="Q147" s="52"/>
    </row>
    <row r="148" spans="2:19" ht="15" customHeight="1">
      <c r="B148" s="816">
        <f t="shared" si="17"/>
        <v>-4</v>
      </c>
      <c r="C148" s="1043"/>
      <c r="D148" s="817"/>
      <c r="E148" s="361" t="s">
        <v>679</v>
      </c>
      <c r="F148" s="53"/>
      <c r="G148" s="53"/>
      <c r="H148" s="53"/>
      <c r="I148" s="53"/>
      <c r="J148" s="53"/>
      <c r="K148" s="53"/>
      <c r="L148" s="53"/>
      <c r="M148" s="52"/>
      <c r="N148" s="52"/>
      <c r="O148" s="52"/>
      <c r="P148" s="52"/>
      <c r="Q148" s="52"/>
    </row>
    <row r="149" spans="2:19" ht="15" customHeight="1">
      <c r="B149" s="816">
        <f t="shared" si="17"/>
        <v>-3</v>
      </c>
      <c r="C149" s="1043"/>
      <c r="D149" s="817"/>
      <c r="E149" s="361" t="s">
        <v>680</v>
      </c>
      <c r="F149" s="53"/>
      <c r="G149" s="53"/>
      <c r="H149" s="53"/>
      <c r="I149" s="53"/>
      <c r="J149" s="53"/>
      <c r="K149" s="53"/>
      <c r="L149" s="53"/>
      <c r="M149" s="53"/>
      <c r="N149" s="52"/>
      <c r="O149" s="52"/>
      <c r="P149" s="52"/>
      <c r="Q149" s="52"/>
    </row>
    <row r="150" spans="2:19" ht="15" customHeight="1">
      <c r="B150" s="816">
        <f t="shared" si="17"/>
        <v>-2</v>
      </c>
      <c r="C150" s="1043"/>
      <c r="D150" s="817"/>
      <c r="E150" s="361" t="s">
        <v>681</v>
      </c>
      <c r="F150" s="53"/>
      <c r="G150" s="53"/>
      <c r="H150" s="53"/>
      <c r="I150" s="53"/>
      <c r="J150" s="53"/>
      <c r="K150" s="53"/>
      <c r="L150" s="53"/>
      <c r="M150" s="53"/>
      <c r="N150" s="53"/>
      <c r="O150" s="52"/>
      <c r="P150" s="52"/>
      <c r="Q150" s="52"/>
    </row>
    <row r="151" spans="2:19" ht="15" customHeight="1">
      <c r="B151" s="816">
        <f t="shared" si="17"/>
        <v>-1</v>
      </c>
      <c r="C151" s="1043"/>
      <c r="D151" s="817"/>
      <c r="E151" s="361" t="s">
        <v>682</v>
      </c>
      <c r="F151" s="53"/>
      <c r="G151" s="53"/>
      <c r="H151" s="53"/>
      <c r="I151" s="53"/>
      <c r="J151" s="53"/>
      <c r="K151" s="53"/>
      <c r="L151" s="53"/>
      <c r="M151" s="53"/>
      <c r="N151" s="53"/>
      <c r="O151" s="53"/>
      <c r="P151" s="52"/>
      <c r="Q151" s="52"/>
    </row>
    <row r="152" spans="2:19" ht="15" customHeight="1">
      <c r="B152" s="1044">
        <f>'Cover Page'!H13</f>
        <v>0</v>
      </c>
      <c r="C152" s="1044"/>
      <c r="D152" s="1044"/>
      <c r="E152" s="361" t="s">
        <v>683</v>
      </c>
      <c r="F152" s="53"/>
      <c r="G152" s="53"/>
      <c r="H152" s="53"/>
      <c r="I152" s="53"/>
      <c r="J152" s="53"/>
      <c r="K152" s="53"/>
      <c r="L152" s="53"/>
      <c r="M152" s="53"/>
      <c r="N152" s="53"/>
      <c r="O152" s="53"/>
      <c r="P152" s="53"/>
      <c r="Q152" s="52"/>
      <c r="S152" s="50" t="s">
        <v>684</v>
      </c>
    </row>
    <row r="153" spans="2:19" ht="15" customHeight="1">
      <c r="B153" s="842" t="s">
        <v>685</v>
      </c>
      <c r="C153" s="1045"/>
      <c r="D153" s="843"/>
      <c r="E153" s="361" t="s">
        <v>686</v>
      </c>
      <c r="F153" s="50"/>
      <c r="G153" s="50"/>
      <c r="H153" s="50"/>
      <c r="I153" s="50"/>
      <c r="J153" s="50"/>
      <c r="K153" s="50"/>
      <c r="L153" s="50"/>
      <c r="M153" s="50"/>
      <c r="N153" s="50"/>
      <c r="O153" s="50"/>
      <c r="P153" s="50"/>
      <c r="Q153" s="50"/>
      <c r="S153" s="56" t="str">
        <f>IF(SUM(F142:F152,G143:G152,H144:H152,I145:I152,J146:J152,K147:K152,L148:L152,M149:M152,N150:N152,O151:O152,P152)=0,"OK","Error")</f>
        <v>OK</v>
      </c>
    </row>
  </sheetData>
  <mergeCells count="159">
    <mergeCell ref="B153:D153"/>
    <mergeCell ref="B147:D147"/>
    <mergeCell ref="B148:D148"/>
    <mergeCell ref="B149:D149"/>
    <mergeCell ref="B150:D150"/>
    <mergeCell ref="B151:D151"/>
    <mergeCell ref="B152:D152"/>
    <mergeCell ref="B141:D141"/>
    <mergeCell ref="B142:D142"/>
    <mergeCell ref="B143:D143"/>
    <mergeCell ref="B144:D144"/>
    <mergeCell ref="B145:D145"/>
    <mergeCell ref="B146:D146"/>
    <mergeCell ref="N138:N139"/>
    <mergeCell ref="O138:O139"/>
    <mergeCell ref="P138:P139"/>
    <mergeCell ref="Q138:Q139"/>
    <mergeCell ref="B139:D139"/>
    <mergeCell ref="B140:D140"/>
    <mergeCell ref="E136:Q137"/>
    <mergeCell ref="E138:E139"/>
    <mergeCell ref="F138:F139"/>
    <mergeCell ref="G138:G139"/>
    <mergeCell ref="H138:H139"/>
    <mergeCell ref="I138:I139"/>
    <mergeCell ref="J138:J139"/>
    <mergeCell ref="K138:K139"/>
    <mergeCell ref="L138:L139"/>
    <mergeCell ref="M138:M139"/>
    <mergeCell ref="B128:D128"/>
    <mergeCell ref="B129:D129"/>
    <mergeCell ref="B130:D130"/>
    <mergeCell ref="B131:D131"/>
    <mergeCell ref="B132:D132"/>
    <mergeCell ref="B136:D138"/>
    <mergeCell ref="B122:D122"/>
    <mergeCell ref="B123:D123"/>
    <mergeCell ref="B124:D124"/>
    <mergeCell ref="B125:D125"/>
    <mergeCell ref="B126:D126"/>
    <mergeCell ref="B127:D127"/>
    <mergeCell ref="B119:D119"/>
    <mergeCell ref="B120:D120"/>
    <mergeCell ref="B121:D121"/>
    <mergeCell ref="J117:J118"/>
    <mergeCell ref="K117:K118"/>
    <mergeCell ref="L117:L118"/>
    <mergeCell ref="M117:M118"/>
    <mergeCell ref="N117:N118"/>
    <mergeCell ref="O117:O118"/>
    <mergeCell ref="B109:D109"/>
    <mergeCell ref="B110:D110"/>
    <mergeCell ref="B111:D111"/>
    <mergeCell ref="B115:D117"/>
    <mergeCell ref="E115:Q116"/>
    <mergeCell ref="E117:E118"/>
    <mergeCell ref="F117:F118"/>
    <mergeCell ref="G117:G118"/>
    <mergeCell ref="H117:H118"/>
    <mergeCell ref="I117:I118"/>
    <mergeCell ref="P117:P118"/>
    <mergeCell ref="Q117:Q118"/>
    <mergeCell ref="B118:D118"/>
    <mergeCell ref="B103:D103"/>
    <mergeCell ref="B104:D104"/>
    <mergeCell ref="B105:D105"/>
    <mergeCell ref="B106:D106"/>
    <mergeCell ref="B107:D107"/>
    <mergeCell ref="B108:D108"/>
    <mergeCell ref="B97:D97"/>
    <mergeCell ref="B98:D98"/>
    <mergeCell ref="B99:D99"/>
    <mergeCell ref="B100:D100"/>
    <mergeCell ref="B101:D101"/>
    <mergeCell ref="B102:D102"/>
    <mergeCell ref="L96:L97"/>
    <mergeCell ref="M96:M97"/>
    <mergeCell ref="N96:N97"/>
    <mergeCell ref="O96:O97"/>
    <mergeCell ref="P96:P97"/>
    <mergeCell ref="Q96:Q97"/>
    <mergeCell ref="F90:G90"/>
    <mergeCell ref="B94:D96"/>
    <mergeCell ref="E94:Q95"/>
    <mergeCell ref="E96:E97"/>
    <mergeCell ref="F96:F97"/>
    <mergeCell ref="G96:G97"/>
    <mergeCell ref="H96:H97"/>
    <mergeCell ref="I96:I97"/>
    <mergeCell ref="J96:J97"/>
    <mergeCell ref="K96:K97"/>
    <mergeCell ref="B83:D83"/>
    <mergeCell ref="B84:D84"/>
    <mergeCell ref="B85:D85"/>
    <mergeCell ref="B86:D86"/>
    <mergeCell ref="B87:D87"/>
    <mergeCell ref="B88:D88"/>
    <mergeCell ref="B77:D77"/>
    <mergeCell ref="B78:D78"/>
    <mergeCell ref="B79:D79"/>
    <mergeCell ref="B80:D80"/>
    <mergeCell ref="B81:D81"/>
    <mergeCell ref="B82:D82"/>
    <mergeCell ref="N74:N75"/>
    <mergeCell ref="O74:O75"/>
    <mergeCell ref="P74:P75"/>
    <mergeCell ref="Q74:Q75"/>
    <mergeCell ref="B75:D75"/>
    <mergeCell ref="B76:D76"/>
    <mergeCell ref="E72:Q73"/>
    <mergeCell ref="E74:E75"/>
    <mergeCell ref="F74:F75"/>
    <mergeCell ref="G74:G75"/>
    <mergeCell ref="H74:H75"/>
    <mergeCell ref="I74:I75"/>
    <mergeCell ref="J74:J75"/>
    <mergeCell ref="K74:K75"/>
    <mergeCell ref="L74:L75"/>
    <mergeCell ref="M74:M75"/>
    <mergeCell ref="B65:D65"/>
    <mergeCell ref="B66:D66"/>
    <mergeCell ref="B67:D67"/>
    <mergeCell ref="B68:D68"/>
    <mergeCell ref="B72:D74"/>
    <mergeCell ref="B58:D58"/>
    <mergeCell ref="B59:D59"/>
    <mergeCell ref="B60:D60"/>
    <mergeCell ref="B61:D61"/>
    <mergeCell ref="B62:D62"/>
    <mergeCell ref="B63:D63"/>
    <mergeCell ref="B56:D56"/>
    <mergeCell ref="B57:D57"/>
    <mergeCell ref="I54:I55"/>
    <mergeCell ref="J54:J55"/>
    <mergeCell ref="K54:K55"/>
    <mergeCell ref="L54:L55"/>
    <mergeCell ref="M54:M55"/>
    <mergeCell ref="N54:N55"/>
    <mergeCell ref="B64:D64"/>
    <mergeCell ref="C44:D44"/>
    <mergeCell ref="B52:D54"/>
    <mergeCell ref="E52:Q53"/>
    <mergeCell ref="E54:E55"/>
    <mergeCell ref="F54:F55"/>
    <mergeCell ref="G54:G55"/>
    <mergeCell ref="H54:H55"/>
    <mergeCell ref="O54:O55"/>
    <mergeCell ref="P54:P55"/>
    <mergeCell ref="Q54:Q55"/>
    <mergeCell ref="B55:D55"/>
    <mergeCell ref="B10:D11"/>
    <mergeCell ref="E10:Q10"/>
    <mergeCell ref="B16:B19"/>
    <mergeCell ref="B20:B21"/>
    <mergeCell ref="B31:D32"/>
    <mergeCell ref="E31:Q31"/>
    <mergeCell ref="R31:R32"/>
    <mergeCell ref="B37:B40"/>
    <mergeCell ref="B41:B42"/>
  </mergeCells>
  <conditionalFormatting sqref="F155">
    <cfRule type="cellIs" dxfId="71" priority="16" operator="equal">
      <formula>"OK"</formula>
    </cfRule>
    <cfRule type="expression" dxfId="70" priority="17">
      <formula>OR(F155="Error",F155="ERROR")</formula>
    </cfRule>
    <cfRule type="cellIs" dxfId="69" priority="18" operator="equal">
      <formula>"Warning"</formula>
    </cfRule>
  </conditionalFormatting>
  <conditionalFormatting sqref="S68">
    <cfRule type="cellIs" dxfId="68" priority="13" operator="equal">
      <formula>"OK"</formula>
    </cfRule>
    <cfRule type="expression" dxfId="67" priority="14">
      <formula>OR(S68="Error",S68="ERROR")</formula>
    </cfRule>
    <cfRule type="cellIs" dxfId="66" priority="15" operator="equal">
      <formula>"Warning"</formula>
    </cfRule>
  </conditionalFormatting>
  <conditionalFormatting sqref="S88">
    <cfRule type="cellIs" dxfId="65" priority="10" operator="equal">
      <formula>"OK"</formula>
    </cfRule>
    <cfRule type="expression" dxfId="64" priority="11">
      <formula>OR(S88="Error",S88="ERROR")</formula>
    </cfRule>
    <cfRule type="cellIs" dxfId="63" priority="12" operator="equal">
      <formula>"Warning"</formula>
    </cfRule>
  </conditionalFormatting>
  <conditionalFormatting sqref="S111">
    <cfRule type="cellIs" dxfId="62" priority="7" operator="equal">
      <formula>"OK"</formula>
    </cfRule>
    <cfRule type="expression" dxfId="61" priority="8">
      <formula>OR(S111="Error",S111="ERROR")</formula>
    </cfRule>
    <cfRule type="cellIs" dxfId="60" priority="9" operator="equal">
      <formula>"Warning"</formula>
    </cfRule>
  </conditionalFormatting>
  <conditionalFormatting sqref="S132">
    <cfRule type="cellIs" dxfId="59" priority="4" operator="equal">
      <formula>"OK"</formula>
    </cfRule>
    <cfRule type="expression" dxfId="58" priority="5">
      <formula>OR(S132="Error",S132="ERROR")</formula>
    </cfRule>
    <cfRule type="cellIs" dxfId="57" priority="6" operator="equal">
      <formula>"Warning"</formula>
    </cfRule>
  </conditionalFormatting>
  <conditionalFormatting sqref="S153">
    <cfRule type="cellIs" dxfId="56" priority="1" operator="equal">
      <formula>"OK"</formula>
    </cfRule>
    <cfRule type="expression" dxfId="55" priority="2">
      <formula>OR(S153="Error",S153="ERROR")</formula>
    </cfRule>
    <cfRule type="cellIs" dxfId="54" priority="3" operator="equal">
      <formula>"Warning"</formula>
    </cfRule>
  </conditionalFormatting>
  <dataValidations count="3">
    <dataValidation type="whole" allowBlank="1" showInputMessage="1" showErrorMessage="1" sqref="F132:Q132 F111:Q111 F88:Q88 F68:Q68" xr:uid="{C2EB99B2-D561-42DC-ACBB-141B24C825FB}">
      <formula1>-99999999999</formula1>
      <formula2>99999999999</formula2>
    </dataValidation>
    <dataValidation type="whole" allowBlank="1" showInputMessage="1" showErrorMessage="1" error="Please enter integer" sqref="E33:R46 E12:Q25 F98:Q99 G100:Q100 H101:Q101 I102:Q102 J103:Q103 K104:Q104 L105:Q105 M106:Q106 N107:Q107 O108:Q108 P109:Q109 Q110 Q131 F119:Q120 G121:Q121 H122:Q122 I123:Q123 J124:Q124 K125:Q125 L126:Q126 M127:Q127 N128:Q128 O129:Q129 P130:Q130 Q87 G77:Q77 H78:Q78 I79:Q79 J80:Q80 K81:Q81 L82:Q82 M83:Q83 N84:Q84 O85:Q85 P86:Q86 F76:Q76 Q67 G57:Q57 H58:Q58 I59:Q59 J60:Q60 K61:Q61 L62:Q62 M63:Q63 N64:Q64 O65:Q65 P66:Q66 F56:Q56 Q152 G142:Q142 H143:Q143 I144:Q144 J145:Q145 K146:Q146 L147:Q147 M148:Q148 N149:Q149 O150:Q150 P151:Q151 F141:Q141" xr:uid="{0F3D7650-1DB5-4F8C-8159-C8C5407A93CE}">
      <formula1>-999999999999999</formula1>
      <formula2>999999999999999</formula2>
    </dataValidation>
    <dataValidation type="whole" allowBlank="1" showInputMessage="1" showErrorMessage="1" error="Value must be an integer smaller than 99,999,999,999." sqref="E26:Q26 E47:R47" xr:uid="{9F5ACAEA-C10A-4F43-A9DB-9A9632E38F57}">
      <formula1>-99999999999</formula1>
      <formula2>99999999999</formula2>
    </dataValidation>
  </dataValidations>
  <pageMargins left="0.25" right="0.25" top="0.75" bottom="0.75" header="0.3" footer="0.3"/>
  <pageSetup paperSize="8" scale="70" fitToHeight="0" orientation="landscape" r:id="rId1"/>
  <rowBreaks count="2" manualBreakCount="2">
    <brk id="48" max="18" man="1"/>
    <brk id="91" max="18" man="1"/>
  </rowBreaks>
  <colBreaks count="1" manualBreakCount="1">
    <brk id="18"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58E839C-E204-4FA2-AB3A-DF21C4DF399B}">
          <x14:formula1>
            <xm:f>DropDownList!$E$11:$F$11</xm:f>
          </x14:formula1>
          <xm:sqref>F90 G90</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F283D-A6BC-477E-AA79-0949E5936192}">
  <sheetPr codeName="Sheet25">
    <pageSetUpPr autoPageBreaks="0" fitToPage="1"/>
  </sheetPr>
  <dimension ref="A1:EZ54"/>
  <sheetViews>
    <sheetView topLeftCell="B1" zoomScale="80" zoomScaleNormal="80" workbookViewId="0">
      <selection activeCell="B1" sqref="B1"/>
    </sheetView>
  </sheetViews>
  <sheetFormatPr defaultColWidth="8.42578125" defaultRowHeight="12.75"/>
  <cols>
    <col min="1" max="1" width="2.42578125" style="27" hidden="1" customWidth="1"/>
    <col min="2" max="2" width="78.42578125" style="27" customWidth="1"/>
    <col min="3" max="3" width="23.42578125" style="27" customWidth="1"/>
    <col min="4" max="17" width="22.42578125" style="27" customWidth="1"/>
    <col min="18" max="18" width="3.42578125" style="27" customWidth="1"/>
    <col min="19" max="156" width="8.42578125" style="27" customWidth="1"/>
    <col min="157" max="16384" width="8.42578125" style="27"/>
  </cols>
  <sheetData>
    <row r="1" spans="1:156" s="90" customFormat="1" ht="17.25" customHeight="1">
      <c r="A1" s="160"/>
      <c r="B1" s="78" t="s">
        <v>1343</v>
      </c>
      <c r="C1" s="78"/>
      <c r="D1" s="78"/>
      <c r="E1" s="78"/>
      <c r="F1" s="78"/>
      <c r="G1" s="78"/>
      <c r="H1" s="78"/>
      <c r="I1" s="78"/>
      <c r="J1" s="78"/>
      <c r="K1" s="78"/>
      <c r="L1" s="78"/>
      <c r="M1" s="78"/>
      <c r="N1" s="78"/>
      <c r="O1" s="78"/>
      <c r="P1" s="78"/>
      <c r="Q1" s="78"/>
      <c r="R1" s="78"/>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c r="BU1" s="91"/>
      <c r="BV1" s="91"/>
      <c r="BW1" s="91"/>
      <c r="BX1" s="91"/>
      <c r="BY1" s="91"/>
      <c r="BZ1" s="91"/>
      <c r="CA1" s="91"/>
      <c r="CB1" s="91"/>
      <c r="CC1" s="91"/>
      <c r="CD1" s="91"/>
      <c r="CE1" s="91"/>
      <c r="CF1" s="91"/>
      <c r="CG1" s="91"/>
      <c r="CH1" s="91"/>
      <c r="CI1" s="91"/>
      <c r="CJ1" s="91"/>
      <c r="CK1" s="91"/>
      <c r="CL1" s="91"/>
      <c r="CM1" s="91"/>
      <c r="CN1" s="91"/>
      <c r="CO1" s="91"/>
      <c r="CP1" s="91"/>
      <c r="CQ1" s="91"/>
      <c r="CR1" s="91"/>
      <c r="CS1" s="91"/>
      <c r="CT1" s="91"/>
      <c r="CU1" s="91"/>
      <c r="CV1" s="91"/>
      <c r="CW1" s="91"/>
      <c r="CX1" s="91"/>
      <c r="CY1" s="91"/>
      <c r="CZ1" s="91"/>
      <c r="DA1" s="91"/>
      <c r="DB1" s="91"/>
      <c r="DC1" s="91"/>
      <c r="DD1" s="91"/>
      <c r="DE1" s="91"/>
      <c r="DF1" s="91"/>
      <c r="DG1" s="91"/>
      <c r="DH1" s="91"/>
      <c r="DI1" s="91"/>
      <c r="DJ1" s="91"/>
      <c r="DK1" s="91"/>
      <c r="DL1" s="91"/>
      <c r="DM1" s="91"/>
      <c r="DN1" s="91"/>
      <c r="DO1" s="91"/>
      <c r="DP1" s="91"/>
      <c r="DQ1" s="91"/>
      <c r="DR1" s="91"/>
      <c r="DS1" s="91"/>
      <c r="DT1" s="91"/>
      <c r="DU1" s="91"/>
      <c r="DV1" s="91"/>
      <c r="DW1" s="91"/>
      <c r="DX1" s="91"/>
      <c r="DY1" s="91"/>
      <c r="DZ1" s="91"/>
      <c r="EA1" s="91"/>
      <c r="EB1" s="91"/>
      <c r="EC1" s="91"/>
      <c r="ED1" s="91"/>
      <c r="EE1" s="91"/>
      <c r="EF1" s="91"/>
      <c r="EG1" s="91"/>
      <c r="EH1" s="91"/>
      <c r="EI1" s="91"/>
      <c r="EJ1" s="91"/>
      <c r="EK1" s="91"/>
      <c r="EL1" s="91"/>
      <c r="EM1" s="91"/>
      <c r="EN1" s="91"/>
      <c r="EO1" s="91"/>
      <c r="EP1" s="91"/>
      <c r="EQ1" s="91"/>
      <c r="ER1" s="91"/>
      <c r="ES1" s="91"/>
      <c r="ET1" s="91"/>
      <c r="EU1" s="91"/>
      <c r="EV1" s="91"/>
      <c r="EW1" s="91"/>
      <c r="EX1" s="91"/>
      <c r="EY1" s="91"/>
      <c r="EZ1" s="91"/>
    </row>
    <row r="2" spans="1:156" s="160" customFormat="1" ht="15" customHeight="1">
      <c r="B2" s="412" t="s">
        <v>537</v>
      </c>
      <c r="C2" s="329" t="str">
        <f>'Cover Page'!F15</f>
        <v>&lt;&lt;Enter by Insurer&gt;&gt;</v>
      </c>
      <c r="D2" s="47"/>
      <c r="E2" s="47"/>
      <c r="F2" s="47"/>
      <c r="G2" s="47"/>
      <c r="H2" s="47"/>
      <c r="I2" s="47"/>
      <c r="J2" s="47"/>
      <c r="K2" s="47"/>
      <c r="L2" s="47"/>
      <c r="M2" s="47"/>
      <c r="N2" s="47"/>
      <c r="O2" s="47"/>
    </row>
    <row r="3" spans="1:156" s="160" customFormat="1" ht="15" customHeight="1">
      <c r="B3" s="412" t="s">
        <v>538</v>
      </c>
      <c r="C3" s="414" t="str">
        <f>TEXT(IF('Cover Page'!P13="","",'Cover Page'!P13), "[$-en-HK,1]dd mmm yyyy")</f>
        <v/>
      </c>
      <c r="D3" s="47"/>
      <c r="E3" s="47"/>
      <c r="F3" s="47"/>
      <c r="G3" s="47"/>
      <c r="H3" s="47"/>
      <c r="I3" s="47"/>
      <c r="J3" s="47"/>
      <c r="K3" s="47"/>
      <c r="L3" s="47"/>
      <c r="M3" s="47"/>
      <c r="N3" s="47"/>
      <c r="O3" s="47"/>
    </row>
    <row r="4" spans="1:156" s="160" customFormat="1" ht="15" customHeight="1">
      <c r="B4" s="412" t="s">
        <v>539</v>
      </c>
      <c r="C4" s="329" t="str">
        <f>'B.G.R.1 GI Results (Total)'!C4</f>
        <v>Please fill in the Financial Reporting Month</v>
      </c>
      <c r="D4" s="47"/>
      <c r="E4" s="47"/>
      <c r="F4" s="47"/>
      <c r="G4" s="47"/>
      <c r="H4" s="47"/>
      <c r="I4" s="47"/>
      <c r="J4" s="47"/>
      <c r="K4" s="47"/>
      <c r="L4" s="47"/>
      <c r="M4" s="47"/>
      <c r="N4" s="47"/>
      <c r="O4" s="47"/>
    </row>
    <row r="5" spans="1:156" ht="15" customHeight="1">
      <c r="B5" s="457"/>
    </row>
    <row r="6" spans="1:156" ht="15" customHeight="1">
      <c r="B6" s="488" t="s">
        <v>779</v>
      </c>
      <c r="C6" s="914" t="str">
        <f>IFERROR(IF('Cover Page'!N13="","",'Cover Page'!N13),"")</f>
        <v/>
      </c>
      <c r="D6" s="914"/>
      <c r="E6" s="165"/>
      <c r="W6" s="94"/>
      <c r="X6" s="94"/>
      <c r="Y6" s="94"/>
    </row>
    <row r="7" spans="1:156" ht="15" customHeight="1">
      <c r="B7" s="488" t="s">
        <v>780</v>
      </c>
      <c r="C7" s="914" t="str">
        <f>IFERROR(IF('Cover Page'!O13="","",'Cover Page'!O13),"")</f>
        <v/>
      </c>
      <c r="D7" s="914"/>
      <c r="E7" s="165"/>
      <c r="W7" s="94"/>
      <c r="X7" s="94"/>
      <c r="Y7" s="94"/>
    </row>
    <row r="8" spans="1:156" ht="15" customHeight="1"/>
    <row r="9" spans="1:156" ht="15" customHeight="1"/>
    <row r="10" spans="1:156" ht="15" customHeight="1">
      <c r="B10" s="460" t="s">
        <v>540</v>
      </c>
    </row>
    <row r="11" spans="1:156" ht="15" customHeight="1">
      <c r="B11" s="169" t="s">
        <v>1266</v>
      </c>
      <c r="C11" s="170"/>
      <c r="D11" s="170"/>
      <c r="E11" s="170"/>
      <c r="F11" s="170"/>
      <c r="G11" s="170"/>
      <c r="H11" s="170"/>
      <c r="I11" s="170"/>
      <c r="J11" s="170"/>
      <c r="K11" s="170"/>
      <c r="L11" s="170"/>
      <c r="M11" s="170"/>
      <c r="N11" s="170"/>
      <c r="O11" s="170"/>
      <c r="P11" s="170"/>
      <c r="Q11" s="170"/>
      <c r="R11" s="170"/>
    </row>
    <row r="12" spans="1:156" ht="15" customHeight="1">
      <c r="B12" s="489"/>
    </row>
    <row r="13" spans="1:156" ht="27" customHeight="1">
      <c r="B13" s="986" t="s">
        <v>1228</v>
      </c>
      <c r="C13" s="972"/>
      <c r="D13" s="467" t="s">
        <v>542</v>
      </c>
      <c r="E13" s="467" t="s">
        <v>543</v>
      </c>
      <c r="F13" s="467" t="s">
        <v>544</v>
      </c>
      <c r="G13" s="467" t="s">
        <v>545</v>
      </c>
      <c r="H13" s="467" t="s">
        <v>667</v>
      </c>
      <c r="I13" s="467" t="s">
        <v>546</v>
      </c>
      <c r="J13" s="467" t="s">
        <v>547</v>
      </c>
      <c r="K13" s="467" t="s">
        <v>548</v>
      </c>
      <c r="L13" s="467" t="s">
        <v>549</v>
      </c>
      <c r="M13" s="467" t="s">
        <v>550</v>
      </c>
      <c r="N13" s="467" t="s">
        <v>551</v>
      </c>
      <c r="O13" s="467" t="s">
        <v>552</v>
      </c>
      <c r="P13" s="467" t="s">
        <v>553</v>
      </c>
      <c r="Q13" s="467" t="s">
        <v>694</v>
      </c>
    </row>
    <row r="14" spans="1:156" s="180" customFormat="1" ht="38.85" customHeight="1">
      <c r="B14" s="965" t="s">
        <v>1291</v>
      </c>
      <c r="C14" s="964"/>
      <c r="D14" s="466" t="s">
        <v>1299</v>
      </c>
      <c r="E14" s="466" t="s">
        <v>1300</v>
      </c>
      <c r="F14" s="466" t="s">
        <v>1301</v>
      </c>
      <c r="G14" s="466" t="s">
        <v>1302</v>
      </c>
      <c r="H14" s="466" t="s">
        <v>1303</v>
      </c>
      <c r="I14" s="466" t="s">
        <v>1295</v>
      </c>
      <c r="J14" s="466" t="s">
        <v>1304</v>
      </c>
      <c r="K14" s="466" t="s">
        <v>149</v>
      </c>
      <c r="L14" s="466" t="s">
        <v>1306</v>
      </c>
      <c r="M14" s="466" t="s">
        <v>1307</v>
      </c>
      <c r="N14" s="466" t="s">
        <v>1308</v>
      </c>
      <c r="O14" s="466" t="s">
        <v>1309</v>
      </c>
      <c r="P14" s="466" t="s">
        <v>1310</v>
      </c>
      <c r="Q14" s="466" t="s">
        <v>1311</v>
      </c>
    </row>
    <row r="15" spans="1:156" s="180" customFormat="1" ht="27" customHeight="1">
      <c r="B15" s="490" t="s">
        <v>698</v>
      </c>
      <c r="C15" s="104"/>
      <c r="D15" s="176"/>
      <c r="E15" s="176"/>
      <c r="F15" s="176"/>
      <c r="G15" s="176"/>
      <c r="H15" s="176"/>
      <c r="I15" s="176"/>
      <c r="J15" s="176"/>
      <c r="K15" s="176"/>
      <c r="L15" s="176"/>
      <c r="M15" s="176"/>
      <c r="N15" s="176"/>
      <c r="O15" s="176"/>
      <c r="P15" s="176"/>
      <c r="Q15" s="176"/>
    </row>
    <row r="16" spans="1:156" s="180" customFormat="1" ht="27" customHeight="1">
      <c r="B16" s="491" t="s">
        <v>1267</v>
      </c>
      <c r="C16" s="104" t="s">
        <v>1268</v>
      </c>
      <c r="D16" s="194">
        <f>'B.G.R.5 EC'!D14</f>
        <v>0</v>
      </c>
      <c r="E16" s="194">
        <f>'B.G.R.5 EC'!E14</f>
        <v>0</v>
      </c>
      <c r="F16" s="194">
        <f>'B.G.R.5 EC'!F14</f>
        <v>0</v>
      </c>
      <c r="G16" s="194">
        <f>'B.G.R.5 EC'!G14</f>
        <v>0</v>
      </c>
      <c r="H16" s="194">
        <f>'B.G.R.5 EC'!H14</f>
        <v>0</v>
      </c>
      <c r="I16" s="194">
        <f>'B.G.R.5 EC'!I14</f>
        <v>0</v>
      </c>
      <c r="J16" s="194">
        <f>'B.G.R.5 EC'!J14</f>
        <v>0</v>
      </c>
      <c r="K16" s="194">
        <f>'B.G.R.5 EC'!K14</f>
        <v>0</v>
      </c>
      <c r="L16" s="194">
        <f>'B.G.R.5 EC'!L14</f>
        <v>0</v>
      </c>
      <c r="M16" s="194">
        <f>'B.G.R.5 EC'!M14</f>
        <v>0</v>
      </c>
      <c r="N16" s="194">
        <f>'B.G.R.5 EC'!N14</f>
        <v>0</v>
      </c>
      <c r="O16" s="194">
        <f>'B.G.R.5 EC'!O14</f>
        <v>0</v>
      </c>
      <c r="P16" s="194">
        <f>'B.G.R.5 EC'!P14</f>
        <v>0</v>
      </c>
      <c r="Q16" s="194">
        <f>'B.G.R.5 EC'!Q14</f>
        <v>0</v>
      </c>
    </row>
    <row r="17" spans="2:17" s="180" customFormat="1" ht="27" customHeight="1">
      <c r="B17" s="491" t="s">
        <v>1269</v>
      </c>
      <c r="C17" s="104" t="s">
        <v>672</v>
      </c>
      <c r="D17" s="172"/>
      <c r="E17" s="172"/>
      <c r="F17" s="172"/>
      <c r="G17" s="172"/>
      <c r="H17" s="172"/>
      <c r="I17" s="172"/>
      <c r="J17" s="172"/>
      <c r="K17" s="172"/>
      <c r="L17" s="172"/>
      <c r="M17" s="172"/>
      <c r="N17" s="172"/>
      <c r="O17" s="172"/>
      <c r="P17" s="172"/>
      <c r="Q17" s="172"/>
    </row>
    <row r="18" spans="2:17" s="180" customFormat="1" ht="27" customHeight="1">
      <c r="B18" s="491" t="s">
        <v>1270</v>
      </c>
      <c r="C18" s="104" t="s">
        <v>673</v>
      </c>
      <c r="D18" s="195" t="str">
        <f t="shared" ref="D18:Q18" si="0">IFERROR((D16-D17)/D17,"")</f>
        <v/>
      </c>
      <c r="E18" s="195" t="str">
        <f t="shared" si="0"/>
        <v/>
      </c>
      <c r="F18" s="195" t="str">
        <f t="shared" si="0"/>
        <v/>
      </c>
      <c r="G18" s="195" t="str">
        <f t="shared" si="0"/>
        <v/>
      </c>
      <c r="H18" s="195" t="str">
        <f t="shared" si="0"/>
        <v/>
      </c>
      <c r="I18" s="195" t="str">
        <f t="shared" si="0"/>
        <v/>
      </c>
      <c r="J18" s="195" t="str">
        <f t="shared" si="0"/>
        <v/>
      </c>
      <c r="K18" s="195" t="str">
        <f t="shared" si="0"/>
        <v/>
      </c>
      <c r="L18" s="195" t="str">
        <f t="shared" si="0"/>
        <v/>
      </c>
      <c r="M18" s="195" t="str">
        <f t="shared" si="0"/>
        <v/>
      </c>
      <c r="N18" s="195" t="str">
        <f t="shared" si="0"/>
        <v/>
      </c>
      <c r="O18" s="195" t="str">
        <f t="shared" si="0"/>
        <v/>
      </c>
      <c r="P18" s="195" t="str">
        <f t="shared" si="0"/>
        <v/>
      </c>
      <c r="Q18" s="195" t="str">
        <f t="shared" si="0"/>
        <v/>
      </c>
    </row>
    <row r="19" spans="2:17" s="180" customFormat="1" ht="27" customHeight="1">
      <c r="B19" s="490" t="s">
        <v>1344</v>
      </c>
      <c r="C19" s="104"/>
      <c r="D19" s="176"/>
      <c r="E19" s="176"/>
      <c r="F19" s="176"/>
      <c r="G19" s="176"/>
      <c r="H19" s="176"/>
      <c r="I19" s="176"/>
      <c r="J19" s="176"/>
      <c r="K19" s="176"/>
      <c r="L19" s="176"/>
      <c r="M19" s="176"/>
      <c r="N19" s="176"/>
      <c r="O19" s="176"/>
      <c r="P19" s="176"/>
      <c r="Q19" s="176"/>
    </row>
    <row r="20" spans="2:17" s="180" customFormat="1" ht="27" customHeight="1">
      <c r="B20" s="491" t="s">
        <v>1267</v>
      </c>
      <c r="C20" s="104" t="s">
        <v>674</v>
      </c>
      <c r="D20" s="172"/>
      <c r="E20" s="172"/>
      <c r="F20" s="172"/>
      <c r="G20" s="172"/>
      <c r="H20" s="172"/>
      <c r="I20" s="176"/>
      <c r="J20" s="172"/>
      <c r="K20" s="176"/>
      <c r="L20" s="172"/>
      <c r="M20" s="172"/>
      <c r="N20" s="172"/>
      <c r="O20" s="172"/>
      <c r="P20" s="172"/>
      <c r="Q20" s="172"/>
    </row>
    <row r="21" spans="2:17" s="180" customFormat="1" ht="27" customHeight="1">
      <c r="B21" s="491" t="s">
        <v>1269</v>
      </c>
      <c r="C21" s="104" t="s">
        <v>675</v>
      </c>
      <c r="D21" s="172"/>
      <c r="E21" s="172"/>
      <c r="F21" s="172"/>
      <c r="G21" s="172"/>
      <c r="H21" s="172"/>
      <c r="I21" s="176"/>
      <c r="J21" s="172"/>
      <c r="K21" s="176"/>
      <c r="L21" s="172"/>
      <c r="M21" s="172"/>
      <c r="N21" s="172"/>
      <c r="O21" s="172"/>
      <c r="P21" s="172"/>
      <c r="Q21" s="172"/>
    </row>
    <row r="22" spans="2:17" s="180" customFormat="1" ht="27" customHeight="1">
      <c r="B22" s="492" t="s">
        <v>1345</v>
      </c>
      <c r="C22" s="104"/>
      <c r="D22" s="176"/>
      <c r="E22" s="176"/>
      <c r="F22" s="176"/>
      <c r="G22" s="176"/>
      <c r="H22" s="176"/>
      <c r="I22" s="176"/>
      <c r="J22" s="176"/>
      <c r="K22" s="176"/>
      <c r="L22" s="176"/>
      <c r="M22" s="176"/>
      <c r="N22" s="176"/>
      <c r="O22" s="176"/>
      <c r="P22" s="176"/>
      <c r="Q22" s="176"/>
    </row>
    <row r="23" spans="2:17" s="180" customFormat="1" ht="27" customHeight="1">
      <c r="B23" s="491" t="s">
        <v>1267</v>
      </c>
      <c r="C23" s="104" t="s">
        <v>676</v>
      </c>
      <c r="D23" s="195" t="str">
        <f t="shared" ref="D23:H24" si="1">IFERROR((D16/D20),"")</f>
        <v/>
      </c>
      <c r="E23" s="195" t="str">
        <f t="shared" si="1"/>
        <v/>
      </c>
      <c r="F23" s="195" t="str">
        <f t="shared" si="1"/>
        <v/>
      </c>
      <c r="G23" s="195" t="str">
        <f t="shared" si="1"/>
        <v/>
      </c>
      <c r="H23" s="195" t="str">
        <f t="shared" si="1"/>
        <v/>
      </c>
      <c r="I23" s="196"/>
      <c r="J23" s="195" t="str">
        <f>IFERROR((J16/J20),"")</f>
        <v/>
      </c>
      <c r="K23" s="196"/>
      <c r="L23" s="195" t="str">
        <f t="shared" ref="L23:Q24" si="2">IFERROR((L16/L20),"")</f>
        <v/>
      </c>
      <c r="M23" s="195" t="str">
        <f t="shared" si="2"/>
        <v/>
      </c>
      <c r="N23" s="195" t="str">
        <f t="shared" si="2"/>
        <v/>
      </c>
      <c r="O23" s="195" t="str">
        <f t="shared" si="2"/>
        <v/>
      </c>
      <c r="P23" s="195" t="str">
        <f t="shared" si="2"/>
        <v/>
      </c>
      <c r="Q23" s="195" t="str">
        <f t="shared" si="2"/>
        <v/>
      </c>
    </row>
    <row r="24" spans="2:17" s="180" customFormat="1" ht="27" customHeight="1">
      <c r="B24" s="491" t="s">
        <v>1269</v>
      </c>
      <c r="C24" s="104" t="s">
        <v>677</v>
      </c>
      <c r="D24" s="195" t="str">
        <f t="shared" si="1"/>
        <v/>
      </c>
      <c r="E24" s="195" t="str">
        <f t="shared" si="1"/>
        <v/>
      </c>
      <c r="F24" s="195" t="str">
        <f t="shared" si="1"/>
        <v/>
      </c>
      <c r="G24" s="195" t="str">
        <f t="shared" si="1"/>
        <v/>
      </c>
      <c r="H24" s="195" t="str">
        <f t="shared" si="1"/>
        <v/>
      </c>
      <c r="I24" s="196"/>
      <c r="J24" s="195" t="str">
        <f>IFERROR((J17/J21),"")</f>
        <v/>
      </c>
      <c r="K24" s="196"/>
      <c r="L24" s="195" t="str">
        <f t="shared" si="2"/>
        <v/>
      </c>
      <c r="M24" s="195" t="str">
        <f t="shared" si="2"/>
        <v/>
      </c>
      <c r="N24" s="195" t="str">
        <f t="shared" si="2"/>
        <v/>
      </c>
      <c r="O24" s="195" t="str">
        <f t="shared" si="2"/>
        <v/>
      </c>
      <c r="P24" s="195" t="str">
        <f t="shared" si="2"/>
        <v/>
      </c>
      <c r="Q24" s="195" t="str">
        <f t="shared" si="2"/>
        <v/>
      </c>
    </row>
    <row r="25" spans="2:17" s="180" customFormat="1" ht="27" customHeight="1">
      <c r="B25" s="493" t="s">
        <v>1346</v>
      </c>
      <c r="C25" s="104"/>
      <c r="D25" s="176"/>
      <c r="E25" s="176"/>
      <c r="F25" s="176"/>
      <c r="G25" s="176"/>
      <c r="H25" s="176"/>
      <c r="I25" s="176"/>
      <c r="J25" s="176"/>
      <c r="K25" s="176"/>
      <c r="L25" s="176"/>
      <c r="M25" s="176"/>
      <c r="N25" s="176"/>
      <c r="O25" s="176"/>
      <c r="P25" s="176"/>
      <c r="Q25" s="176"/>
    </row>
    <row r="26" spans="2:17" s="180" customFormat="1" ht="27" customHeight="1">
      <c r="B26" s="491" t="s">
        <v>1267</v>
      </c>
      <c r="C26" s="104" t="s">
        <v>678</v>
      </c>
      <c r="D26" s="176"/>
      <c r="E26" s="176"/>
      <c r="F26" s="176"/>
      <c r="G26" s="176"/>
      <c r="H26" s="176"/>
      <c r="I26" s="172"/>
      <c r="J26" s="176"/>
      <c r="K26" s="172"/>
      <c r="L26" s="176"/>
      <c r="M26" s="176"/>
      <c r="N26" s="176"/>
      <c r="O26" s="176"/>
      <c r="P26" s="176"/>
      <c r="Q26" s="176"/>
    </row>
    <row r="27" spans="2:17" s="180" customFormat="1" ht="27" customHeight="1">
      <c r="B27" s="491" t="s">
        <v>1269</v>
      </c>
      <c r="C27" s="104" t="s">
        <v>679</v>
      </c>
      <c r="D27" s="176"/>
      <c r="E27" s="176"/>
      <c r="F27" s="176"/>
      <c r="G27" s="176"/>
      <c r="H27" s="176"/>
      <c r="I27" s="172"/>
      <c r="J27" s="176"/>
      <c r="K27" s="172"/>
      <c r="L27" s="176"/>
      <c r="M27" s="176"/>
      <c r="N27" s="176"/>
      <c r="O27" s="176"/>
      <c r="P27" s="176"/>
      <c r="Q27" s="176"/>
    </row>
    <row r="28" spans="2:17" s="180" customFormat="1" ht="27" customHeight="1">
      <c r="B28" s="492" t="s">
        <v>1347</v>
      </c>
      <c r="C28" s="104"/>
      <c r="D28" s="176"/>
      <c r="E28" s="176"/>
      <c r="F28" s="176"/>
      <c r="G28" s="176"/>
      <c r="H28" s="176"/>
      <c r="I28" s="176"/>
      <c r="J28" s="176"/>
      <c r="K28" s="176"/>
      <c r="L28" s="176"/>
      <c r="M28" s="176"/>
      <c r="N28" s="176"/>
      <c r="O28" s="176"/>
      <c r="P28" s="176"/>
      <c r="Q28" s="176"/>
    </row>
    <row r="29" spans="2:17" s="180" customFormat="1" ht="27" customHeight="1">
      <c r="B29" s="491" t="s">
        <v>1267</v>
      </c>
      <c r="C29" s="104" t="s">
        <v>680</v>
      </c>
      <c r="D29" s="176"/>
      <c r="E29" s="176"/>
      <c r="F29" s="176"/>
      <c r="G29" s="176"/>
      <c r="H29" s="176"/>
      <c r="I29" s="195" t="str">
        <f>IFERROR((I16/I26),"")</f>
        <v/>
      </c>
      <c r="J29" s="176"/>
      <c r="K29" s="195" t="str">
        <f>IFERROR((K16/K26),"")</f>
        <v/>
      </c>
      <c r="L29" s="176"/>
      <c r="M29" s="176"/>
      <c r="N29" s="176"/>
      <c r="O29" s="176"/>
      <c r="P29" s="176"/>
      <c r="Q29" s="176"/>
    </row>
    <row r="30" spans="2:17" s="180" customFormat="1" ht="27" customHeight="1">
      <c r="B30" s="491" t="s">
        <v>1269</v>
      </c>
      <c r="C30" s="104" t="s">
        <v>681</v>
      </c>
      <c r="D30" s="176"/>
      <c r="E30" s="176"/>
      <c r="F30" s="176"/>
      <c r="G30" s="176"/>
      <c r="H30" s="176"/>
      <c r="I30" s="195" t="str">
        <f>IFERROR((I17/I27),"")</f>
        <v/>
      </c>
      <c r="J30" s="176"/>
      <c r="K30" s="195" t="str">
        <f>IFERROR((K17/K27),"")</f>
        <v/>
      </c>
      <c r="L30" s="176"/>
      <c r="M30" s="176"/>
      <c r="N30" s="176"/>
      <c r="O30" s="176"/>
      <c r="P30" s="176"/>
      <c r="Q30" s="176"/>
    </row>
    <row r="31" spans="2:17" s="180" customFormat="1" ht="14.85" customHeight="1"/>
    <row r="32" spans="2:17" s="180" customFormat="1" ht="14.85" customHeight="1">
      <c r="B32" s="503" t="s">
        <v>1281</v>
      </c>
      <c r="C32" s="529"/>
      <c r="D32" s="529"/>
      <c r="E32" s="529"/>
      <c r="F32" s="529"/>
      <c r="G32" s="529"/>
      <c r="H32" s="530"/>
      <c r="I32" s="530"/>
      <c r="J32" s="529"/>
      <c r="K32" s="529"/>
      <c r="L32" s="529"/>
      <c r="M32" s="529"/>
      <c r="N32" s="529"/>
      <c r="O32" s="529"/>
      <c r="P32" s="529"/>
      <c r="Q32" s="529"/>
    </row>
    <row r="33" spans="2:17" s="180" customFormat="1" ht="14.85" customHeight="1">
      <c r="B33" s="531"/>
      <c r="C33" s="529"/>
      <c r="D33" s="529"/>
      <c r="E33" s="529"/>
      <c r="F33" s="529"/>
      <c r="G33" s="529"/>
      <c r="H33" s="530"/>
      <c r="I33" s="530"/>
      <c r="J33" s="529"/>
      <c r="K33" s="529"/>
      <c r="L33" s="529"/>
      <c r="M33" s="529"/>
      <c r="N33" s="529"/>
      <c r="O33" s="529"/>
      <c r="P33" s="529"/>
      <c r="Q33" s="529"/>
    </row>
    <row r="34" spans="2:17" s="180" customFormat="1" ht="14.85" customHeight="1">
      <c r="B34" s="1055" t="s">
        <v>1348</v>
      </c>
      <c r="C34" s="1056"/>
      <c r="D34" s="1056"/>
      <c r="E34" s="1056"/>
      <c r="F34" s="1056"/>
      <c r="G34" s="1056"/>
      <c r="H34" s="530"/>
      <c r="I34" s="530"/>
      <c r="J34" s="508"/>
      <c r="K34" s="508"/>
      <c r="L34" s="508"/>
      <c r="M34" s="508"/>
      <c r="N34" s="508"/>
      <c r="O34" s="508"/>
      <c r="P34" s="508"/>
      <c r="Q34" s="529"/>
    </row>
    <row r="35" spans="2:17" s="180" customFormat="1" ht="14.85" customHeight="1">
      <c r="B35" s="1054"/>
      <c r="C35" s="1054"/>
      <c r="D35" s="1054"/>
      <c r="E35" s="1054"/>
      <c r="F35" s="1054"/>
      <c r="G35" s="1054"/>
      <c r="H35" s="1054"/>
      <c r="I35" s="1054"/>
      <c r="J35" s="1054"/>
      <c r="K35" s="1054"/>
      <c r="L35" s="1054"/>
      <c r="M35" s="1054"/>
      <c r="N35" s="1054"/>
      <c r="O35" s="1054"/>
      <c r="P35" s="1054"/>
      <c r="Q35" s="1054"/>
    </row>
    <row r="36" spans="2:17" s="180" customFormat="1" ht="14.85" customHeight="1">
      <c r="B36" s="508"/>
      <c r="C36" s="504"/>
      <c r="D36" s="504"/>
      <c r="E36" s="505"/>
      <c r="F36" s="508"/>
      <c r="G36" s="508"/>
      <c r="H36" s="508"/>
      <c r="I36" s="508"/>
      <c r="J36" s="508"/>
      <c r="K36" s="508"/>
      <c r="L36" s="508"/>
      <c r="M36" s="508"/>
      <c r="N36" s="508"/>
      <c r="O36" s="508"/>
      <c r="P36" s="508"/>
      <c r="Q36" s="529"/>
    </row>
    <row r="37" spans="2:17" s="180" customFormat="1" ht="14.85" customHeight="1">
      <c r="B37" s="1059" t="s">
        <v>1349</v>
      </c>
      <c r="C37" s="1060"/>
      <c r="D37" s="1060"/>
      <c r="E37" s="1060"/>
      <c r="F37" s="1060"/>
      <c r="G37" s="1060"/>
      <c r="H37" s="1060"/>
      <c r="I37" s="1060"/>
      <c r="J37" s="1060"/>
      <c r="K37" s="1060"/>
      <c r="L37" s="1060"/>
      <c r="M37" s="1060"/>
      <c r="N37" s="1060"/>
      <c r="O37" s="1060"/>
      <c r="P37" s="529"/>
      <c r="Q37" s="529"/>
    </row>
    <row r="38" spans="2:17" s="180" customFormat="1" ht="14.85" customHeight="1">
      <c r="B38" s="1054"/>
      <c r="C38" s="1054"/>
      <c r="D38" s="1054"/>
      <c r="E38" s="1054"/>
      <c r="F38" s="1054"/>
      <c r="G38" s="1054"/>
      <c r="H38" s="1054"/>
      <c r="I38" s="1054"/>
      <c r="J38" s="1054"/>
      <c r="K38" s="1054"/>
      <c r="L38" s="1054"/>
      <c r="M38" s="1054"/>
      <c r="N38" s="1054"/>
      <c r="O38" s="1054"/>
      <c r="P38" s="1054"/>
      <c r="Q38" s="1054"/>
    </row>
    <row r="39" spans="2:17" s="180" customFormat="1" ht="14.85" customHeight="1">
      <c r="B39" s="511"/>
      <c r="C39" s="529"/>
      <c r="D39" s="512"/>
      <c r="E39" s="513"/>
      <c r="F39" s="513"/>
      <c r="G39" s="513"/>
      <c r="H39" s="513"/>
      <c r="I39" s="513"/>
      <c r="J39" s="513"/>
      <c r="K39" s="513"/>
      <c r="L39" s="513"/>
      <c r="M39" s="513"/>
      <c r="N39" s="532"/>
      <c r="O39" s="532"/>
      <c r="P39" s="532"/>
      <c r="Q39" s="529"/>
    </row>
    <row r="40" spans="2:17" s="180" customFormat="1" ht="14.85" customHeight="1">
      <c r="B40" s="1055" t="s">
        <v>1284</v>
      </c>
      <c r="C40" s="1060"/>
      <c r="D40" s="1060"/>
      <c r="E40" s="1060"/>
      <c r="F40" s="1060"/>
      <c r="G40" s="1060"/>
      <c r="H40" s="1060"/>
      <c r="I40" s="1060"/>
      <c r="J40" s="1060"/>
      <c r="K40" s="1060"/>
      <c r="L40" s="1060"/>
      <c r="M40" s="1060"/>
      <c r="N40" s="1060"/>
      <c r="O40" s="1060"/>
      <c r="P40" s="529"/>
      <c r="Q40" s="529"/>
    </row>
    <row r="41" spans="2:17" s="180" customFormat="1" ht="14.85" customHeight="1">
      <c r="B41" s="1061" t="s">
        <v>1350</v>
      </c>
      <c r="C41" s="1062"/>
      <c r="D41" s="187"/>
      <c r="E41" s="1061" t="s">
        <v>1351</v>
      </c>
      <c r="F41" s="1063"/>
      <c r="G41" s="1063"/>
      <c r="H41" s="533"/>
      <c r="I41" s="533"/>
      <c r="J41" s="533"/>
      <c r="K41" s="533"/>
      <c r="L41" s="533"/>
      <c r="M41" s="533"/>
      <c r="N41" s="533"/>
      <c r="O41" s="533"/>
      <c r="P41" s="533"/>
      <c r="Q41" s="534"/>
    </row>
    <row r="42" spans="2:17" s="180" customFormat="1" ht="45" customHeight="1">
      <c r="B42" s="1018"/>
      <c r="C42" s="1023"/>
      <c r="D42" s="1014"/>
      <c r="E42" s="1023"/>
      <c r="F42" s="1023"/>
      <c r="G42" s="1023"/>
      <c r="H42" s="1023"/>
      <c r="I42" s="1023"/>
      <c r="J42" s="1023"/>
      <c r="K42" s="1023"/>
      <c r="L42" s="1023"/>
      <c r="M42" s="1023"/>
      <c r="N42" s="1023"/>
      <c r="O42" s="1023"/>
      <c r="P42" s="1023"/>
      <c r="Q42" s="1024"/>
    </row>
    <row r="43" spans="2:17" s="180" customFormat="1" ht="13.35" hidden="1" customHeight="1">
      <c r="B43" s="535"/>
      <c r="C43" s="535"/>
      <c r="D43" s="535" t="s">
        <v>1352</v>
      </c>
      <c r="E43" s="535" t="s">
        <v>1353</v>
      </c>
      <c r="F43" s="535"/>
      <c r="G43" s="535"/>
      <c r="H43" s="535"/>
      <c r="I43" s="535"/>
      <c r="J43" s="535"/>
      <c r="K43" s="535"/>
      <c r="L43" s="535"/>
      <c r="M43" s="535"/>
      <c r="N43" s="535"/>
      <c r="O43" s="535"/>
      <c r="P43" s="535"/>
      <c r="Q43" s="535"/>
    </row>
    <row r="44" spans="2:17" ht="14.85" customHeight="1">
      <c r="M44" s="508"/>
      <c r="N44" s="508"/>
      <c r="O44" s="508"/>
      <c r="P44" s="508"/>
    </row>
    <row r="45" spans="2:17" ht="14.85" customHeight="1"/>
    <row r="46" spans="2:17" ht="14.85" customHeight="1">
      <c r="B46" s="27" t="s">
        <v>1287</v>
      </c>
    </row>
    <row r="47" spans="2:17" ht="14.85" customHeight="1">
      <c r="B47" s="438"/>
      <c r="C47" s="476" t="s">
        <v>1354</v>
      </c>
      <c r="D47" s="476" t="s">
        <v>1355</v>
      </c>
    </row>
    <row r="48" spans="2:17" ht="14.85" customHeight="1">
      <c r="B48" s="454" t="s">
        <v>1267</v>
      </c>
      <c r="C48" s="56" t="str">
        <f>IF(COUNTIFS(D16:Q16,"&gt;0",D26:Q26,"",D14:Q14,"5a2. Special Trades – on Contract Value Basis")+COUNTIFS(D16:Q16,"&gt;0",D26:Q26,0,D14:Q14,"5a2. Special Trades – on Contract Value Basis")+COUNTIFS(D16:Q16,"&gt;0",D26:Q26,"",D14:Q14,"5c. Construction - on Contract Value Basis")+COUNTIFS(D16:Q16,"&gt;0",D26:Q26,0,D14:Q14,"5c. Construction - on Contract Value Basis")&gt;=C50,"Commentary Required","OK")</f>
        <v>OK</v>
      </c>
      <c r="D48" s="56" t="str">
        <f>IF(COUNTIFS(D16:Q16,"&gt;0",D20:Q20,"",D14:Q14,"&lt;&gt;5a2. Special Trades – on Contract Value Basis",D14:Q14,"&lt;&gt;5c. Construction - on Contract Value Basis")+COUNTIFS(D16:Q16,"&gt;0",D20:Q20,0,D14:Q14,"&lt;&gt;5a2. Special Trades – on Contract Value Basis",D14:Q14,"&lt;&gt;5c. Construction - on Contract Value Basis")&gt;=D50,"Commentary Required","OK")</f>
        <v>OK</v>
      </c>
    </row>
    <row r="49" spans="2:11" ht="14.85" customHeight="1">
      <c r="B49" s="454" t="s">
        <v>1269</v>
      </c>
      <c r="C49" s="56" t="str">
        <f>IF(COUNTIFS(D17:Q17,"&gt;0",D27:Q27,"",D14:Q14,"5a2. Special Trades – on Contract Value Basis")+COUNTIFS(D17:Q17,"&gt;0",D27:Q27,0,D14:Q14,"5a2. Special Trades – on Contract Value Basis")+COUNTIFS(D17:Q17,"&gt;0",D27:Q27,"",D14:Q14,"5c. Construction - on Contract Value Basis")+COUNTIFS(D17:Q17,"&gt;0",D27:Q27,0,D14:Q14,"5c. Construction - on Contract Value Basis")&gt;=C50,"Commentary Required","OK")</f>
        <v>OK</v>
      </c>
      <c r="D49" s="56" t="str">
        <f>IF(COUNTIFS(D17:Q17,"&gt;0",D21:Q21,"",D14:Q14,"&lt;&gt;5a2. Special Trades – on Contract Value Basis",D14:Q14,"&lt;&gt;5c. Construction - on Contract Value Basis")+COUNTIFS(D17:Q17,"&gt;0",D21:Q21,0,D14:Q14,"&lt;&gt;5a2. Special Trades – on Contract Value Basis",D14:Q14,"&lt;&gt;5c. Construction - on Contract Value Basis")&gt;=D50,"Commentary Required","OK")</f>
        <v>OK</v>
      </c>
    </row>
    <row r="50" spans="2:11" ht="14.85" customHeight="1">
      <c r="B50" s="26" t="s">
        <v>606</v>
      </c>
      <c r="C50" s="56">
        <v>1</v>
      </c>
      <c r="D50" s="56">
        <v>1</v>
      </c>
      <c r="E50" s="536"/>
      <c r="F50" s="536"/>
      <c r="G50" s="536"/>
      <c r="H50" s="1057"/>
      <c r="I50" s="1057"/>
      <c r="J50" s="1057"/>
      <c r="K50" s="1057"/>
    </row>
    <row r="51" spans="2:11" ht="14.85" customHeight="1">
      <c r="B51" s="438" t="s">
        <v>95</v>
      </c>
      <c r="C51" s="452"/>
      <c r="D51" s="452"/>
      <c r="E51" s="536"/>
      <c r="F51" s="536"/>
      <c r="G51" s="536"/>
      <c r="H51" s="1058"/>
      <c r="I51" s="1058"/>
      <c r="J51" s="1058"/>
      <c r="K51" s="1058"/>
    </row>
    <row r="52" spans="2:11" ht="13.35" customHeight="1">
      <c r="B52" s="536"/>
      <c r="C52" s="536"/>
      <c r="D52" s="536"/>
      <c r="E52" s="536"/>
      <c r="F52" s="536"/>
      <c r="G52" s="536"/>
      <c r="H52" s="536"/>
      <c r="I52" s="536"/>
      <c r="J52" s="536"/>
      <c r="K52" s="536"/>
    </row>
    <row r="53" spans="2:11" ht="13.35" customHeight="1">
      <c r="B53" s="536"/>
      <c r="C53" s="536"/>
      <c r="D53" s="536"/>
      <c r="E53" s="536"/>
      <c r="F53" s="536"/>
      <c r="G53" s="536"/>
      <c r="H53" s="536"/>
      <c r="I53" s="536"/>
      <c r="J53" s="536"/>
      <c r="K53" s="536"/>
    </row>
    <row r="54" spans="2:11">
      <c r="B54" s="536"/>
      <c r="C54" s="536"/>
      <c r="D54" s="536"/>
      <c r="E54" s="536"/>
      <c r="F54" s="536"/>
      <c r="G54" s="536"/>
      <c r="H54" s="536"/>
      <c r="I54" s="536"/>
      <c r="J54" s="536"/>
      <c r="K54" s="536"/>
    </row>
  </sheetData>
  <mergeCells count="16">
    <mergeCell ref="H50:H51"/>
    <mergeCell ref="I50:I51"/>
    <mergeCell ref="J50:J51"/>
    <mergeCell ref="K50:K51"/>
    <mergeCell ref="B37:O37"/>
    <mergeCell ref="B38:Q38"/>
    <mergeCell ref="B40:O40"/>
    <mergeCell ref="B41:C41"/>
    <mergeCell ref="E41:G41"/>
    <mergeCell ref="B42:Q42"/>
    <mergeCell ref="B35:Q35"/>
    <mergeCell ref="C6:D6"/>
    <mergeCell ref="C7:D7"/>
    <mergeCell ref="B13:C13"/>
    <mergeCell ref="B14:C14"/>
    <mergeCell ref="B34:G34"/>
  </mergeCells>
  <conditionalFormatting sqref="C48:D49">
    <cfRule type="cellIs" dxfId="53" priority="1" operator="equal">
      <formula>"OK"</formula>
    </cfRule>
    <cfRule type="expression" dxfId="52" priority="2">
      <formula>OR(C48="Error",C48="ERROR")</formula>
    </cfRule>
    <cfRule type="cellIs" dxfId="51" priority="3" operator="equal">
      <formula>"Commentary Required"</formula>
    </cfRule>
  </conditionalFormatting>
  <dataValidations count="2">
    <dataValidation type="whole" allowBlank="1" showInputMessage="1" showErrorMessage="1" sqref="C7" xr:uid="{F8B6106B-964C-473A-B2E2-491EAE316F29}">
      <formula1>1900</formula1>
      <formula2>2500</formula2>
    </dataValidation>
    <dataValidation type="decimal" allowBlank="1" showInputMessage="1" showErrorMessage="1" errorTitle="Error" error="Please enter a number of +/- 11 digits" sqref="K26:K27 I26:I27 L20:Q21 D20:H21 J20:J21 D17:Q17" xr:uid="{CC78EE07-ADC9-4D2E-A97D-286F01A934BE}">
      <formula1>-99999999999</formula1>
      <formula2>99999999999</formula2>
    </dataValidation>
  </dataValidations>
  <pageMargins left="0.7" right="0.7" top="0.75" bottom="0.75" header="0.3" footer="0.3"/>
  <pageSetup paperSize="8" scale="46"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1FA077E-962A-42FD-8736-A9F6D18414A3}">
          <x14:formula1>
            <xm:f>DropDownList!$E$12:$F$12</xm:f>
          </x14:formula1>
          <xm:sqref>D41</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20272-09BF-4E98-9E4E-3C7C9D73A4DB}">
  <sheetPr codeName="Sheet26">
    <pageSetUpPr autoPageBreaks="0" fitToPage="1"/>
  </sheetPr>
  <dimension ref="A1:T46"/>
  <sheetViews>
    <sheetView topLeftCell="B1" zoomScale="80" zoomScaleNormal="80" workbookViewId="0"/>
  </sheetViews>
  <sheetFormatPr defaultColWidth="8.42578125" defaultRowHeight="12.75"/>
  <cols>
    <col min="1" max="1" width="2.42578125" style="27" hidden="1" customWidth="1"/>
    <col min="2" max="2" width="17.42578125" style="27" customWidth="1"/>
    <col min="3" max="3" width="45.42578125" style="27" customWidth="1"/>
    <col min="4" max="5" width="18.42578125" style="27" customWidth="1"/>
    <col min="6" max="6" width="21" style="27" customWidth="1"/>
    <col min="7" max="11" width="18.42578125" style="27" customWidth="1"/>
    <col min="12" max="12" width="26.42578125" style="27" customWidth="1"/>
    <col min="13" max="13" width="3.42578125" style="27" customWidth="1"/>
    <col min="14" max="15" width="8.42578125" style="27"/>
    <col min="16" max="16" width="0" style="27" hidden="1" customWidth="1"/>
    <col min="17" max="20" width="8.42578125" style="27" hidden="1" customWidth="1"/>
    <col min="21" max="21" width="8.42578125" style="27" customWidth="1"/>
    <col min="22" max="16384" width="8.42578125" style="27"/>
  </cols>
  <sheetData>
    <row r="1" spans="2:19" s="160" customFormat="1" ht="17.25" customHeight="1">
      <c r="B1" s="166" t="s">
        <v>1356</v>
      </c>
      <c r="C1" s="166"/>
      <c r="D1" s="166"/>
      <c r="E1" s="166"/>
      <c r="F1" s="166"/>
      <c r="G1" s="166"/>
      <c r="H1" s="166"/>
      <c r="I1" s="166"/>
      <c r="J1" s="166"/>
      <c r="K1" s="166"/>
      <c r="L1" s="166"/>
      <c r="M1" s="166"/>
      <c r="Q1" s="160" t="s">
        <v>1357</v>
      </c>
      <c r="R1" s="27" t="s">
        <v>142</v>
      </c>
      <c r="S1" s="27"/>
    </row>
    <row r="2" spans="2:19" s="160" customFormat="1" ht="15" customHeight="1">
      <c r="B2" s="328" t="s">
        <v>537</v>
      </c>
      <c r="C2" s="329" t="str">
        <f>'Cover Page'!F15</f>
        <v>&lt;&lt;Enter by Insurer&gt;&gt;</v>
      </c>
      <c r="D2" s="47"/>
      <c r="E2" s="47"/>
      <c r="F2" s="47"/>
      <c r="G2" s="47"/>
      <c r="H2" s="47"/>
      <c r="I2" s="537"/>
      <c r="J2" s="537"/>
      <c r="K2" s="537"/>
      <c r="L2" s="537"/>
      <c r="M2" s="537"/>
      <c r="Q2" s="160" t="s">
        <v>1358</v>
      </c>
      <c r="R2" s="27" t="s">
        <v>143</v>
      </c>
      <c r="S2" s="27"/>
    </row>
    <row r="3" spans="2:19" s="160" customFormat="1" ht="15" customHeight="1">
      <c r="B3" s="328" t="s">
        <v>538</v>
      </c>
      <c r="C3" s="414" t="str">
        <f>TEXT(IF('Cover Page'!P13="","",'Cover Page'!P13), "[$-en-HK,1]dd mmm yyyy")</f>
        <v/>
      </c>
      <c r="D3" s="47"/>
      <c r="E3" s="47"/>
      <c r="F3" s="47"/>
      <c r="G3" s="47"/>
      <c r="H3" s="47"/>
      <c r="I3" s="538"/>
      <c r="J3" s="538"/>
      <c r="K3" s="538"/>
      <c r="L3" s="538"/>
      <c r="M3" s="538"/>
      <c r="R3" s="27" t="s">
        <v>144</v>
      </c>
      <c r="S3" s="27"/>
    </row>
    <row r="4" spans="2:19" s="160" customFormat="1" ht="15" customHeight="1">
      <c r="B4" s="328" t="s">
        <v>539</v>
      </c>
      <c r="C4" s="539"/>
      <c r="D4" s="47"/>
      <c r="E4" s="47"/>
      <c r="F4" s="47"/>
      <c r="G4" s="47"/>
      <c r="H4" s="47"/>
      <c r="I4" s="27"/>
      <c r="J4" s="27"/>
      <c r="K4" s="27"/>
      <c r="L4" s="27"/>
      <c r="M4" s="27"/>
      <c r="R4" s="27" t="s">
        <v>145</v>
      </c>
      <c r="S4" s="27"/>
    </row>
    <row r="5" spans="2:19" ht="15" customHeight="1">
      <c r="R5" s="27" t="s">
        <v>148</v>
      </c>
      <c r="S5" s="180"/>
    </row>
    <row r="6" spans="2:19" ht="15" customHeight="1">
      <c r="B6" s="1064" t="s">
        <v>1359</v>
      </c>
      <c r="C6" s="1065"/>
      <c r="D6" s="197" t="str">
        <f>IFERROR(IF('Cover Page'!O13="","",'Cover Page'!O13),"")</f>
        <v/>
      </c>
      <c r="R6" s="27" t="s">
        <v>149</v>
      </c>
      <c r="S6" s="180"/>
    </row>
    <row r="7" spans="2:19" ht="15" hidden="1" customHeight="1">
      <c r="R7" s="27" t="s">
        <v>150</v>
      </c>
      <c r="S7" s="180"/>
    </row>
    <row r="8" spans="2:19" ht="15" customHeight="1">
      <c r="B8" s="460" t="s">
        <v>540</v>
      </c>
      <c r="R8" s="27" t="s">
        <v>151</v>
      </c>
      <c r="S8" s="180"/>
    </row>
    <row r="9" spans="2:19" ht="15" customHeight="1">
      <c r="B9" s="169" t="s">
        <v>1360</v>
      </c>
      <c r="C9" s="170"/>
      <c r="D9" s="170"/>
      <c r="E9" s="170"/>
      <c r="F9" s="170"/>
      <c r="G9" s="170"/>
      <c r="H9" s="170"/>
      <c r="I9" s="170"/>
      <c r="J9" s="170"/>
      <c r="K9" s="170"/>
      <c r="L9" s="170"/>
      <c r="M9" s="170"/>
      <c r="R9" s="27" t="s">
        <v>152</v>
      </c>
      <c r="S9" s="180"/>
    </row>
    <row r="10" spans="2:19" ht="15" hidden="1" customHeight="1">
      <c r="B10" s="489"/>
      <c r="R10" s="27" t="s">
        <v>153</v>
      </c>
      <c r="S10" s="180"/>
    </row>
    <row r="11" spans="2:19" ht="21.75" customHeight="1">
      <c r="B11" s="467" t="s">
        <v>1228</v>
      </c>
      <c r="C11" s="467" t="s">
        <v>542</v>
      </c>
      <c r="D11" s="470" t="s">
        <v>543</v>
      </c>
      <c r="E11" s="467" t="s">
        <v>544</v>
      </c>
      <c r="F11" s="470" t="s">
        <v>545</v>
      </c>
      <c r="G11" s="467" t="s">
        <v>667</v>
      </c>
      <c r="H11" s="470" t="s">
        <v>546</v>
      </c>
      <c r="I11" s="467" t="s">
        <v>547</v>
      </c>
      <c r="J11" s="470" t="s">
        <v>548</v>
      </c>
      <c r="K11" s="467" t="s">
        <v>549</v>
      </c>
      <c r="L11" s="467" t="s">
        <v>550</v>
      </c>
      <c r="R11" s="27" t="s">
        <v>154</v>
      </c>
      <c r="S11" s="180"/>
    </row>
    <row r="12" spans="2:19" ht="21.75" customHeight="1">
      <c r="B12" s="990" t="s">
        <v>1361</v>
      </c>
      <c r="C12" s="1001"/>
      <c r="D12" s="1001"/>
      <c r="E12" s="1001"/>
      <c r="F12" s="1001"/>
      <c r="G12" s="1001"/>
      <c r="H12" s="1001"/>
      <c r="I12" s="990" t="s">
        <v>1362</v>
      </c>
      <c r="J12" s="1001"/>
      <c r="K12" s="1001"/>
      <c r="L12" s="991"/>
      <c r="R12" s="27" t="s">
        <v>155</v>
      </c>
      <c r="S12" s="180"/>
    </row>
    <row r="13" spans="2:19" s="180" customFormat="1" ht="84.75" customHeight="1">
      <c r="B13" s="462" t="s">
        <v>1363</v>
      </c>
      <c r="C13" s="462" t="s">
        <v>1291</v>
      </c>
      <c r="D13" s="466" t="s">
        <v>1364</v>
      </c>
      <c r="E13" s="466" t="s">
        <v>1365</v>
      </c>
      <c r="F13" s="466" t="s">
        <v>1366</v>
      </c>
      <c r="G13" s="466" t="s">
        <v>1367</v>
      </c>
      <c r="H13" s="466" t="s">
        <v>1368</v>
      </c>
      <c r="I13" s="466" t="s">
        <v>1369</v>
      </c>
      <c r="J13" s="466" t="s">
        <v>1370</v>
      </c>
      <c r="K13" s="466" t="s">
        <v>1371</v>
      </c>
      <c r="L13" s="466" t="s">
        <v>95</v>
      </c>
    </row>
    <row r="14" spans="2:19" s="180" customFormat="1" ht="12.75" customHeight="1">
      <c r="B14" s="198">
        <v>1</v>
      </c>
      <c r="C14" s="199"/>
      <c r="D14" s="200"/>
      <c r="E14" s="200"/>
      <c r="F14" s="200"/>
      <c r="G14" s="201"/>
      <c r="H14" s="201"/>
      <c r="I14" s="200"/>
      <c r="J14" s="200"/>
      <c r="K14" s="202"/>
      <c r="L14" s="202"/>
    </row>
    <row r="15" spans="2:19" s="180" customFormat="1" ht="15" customHeight="1">
      <c r="B15" s="198">
        <v>2</v>
      </c>
      <c r="C15" s="199"/>
      <c r="D15" s="200"/>
      <c r="E15" s="200"/>
      <c r="F15" s="200"/>
      <c r="G15" s="201"/>
      <c r="H15" s="201"/>
      <c r="I15" s="200"/>
      <c r="J15" s="200"/>
      <c r="K15" s="202"/>
      <c r="L15" s="202"/>
    </row>
    <row r="16" spans="2:19" s="180" customFormat="1" ht="15" customHeight="1">
      <c r="B16" s="198">
        <v>3</v>
      </c>
      <c r="C16" s="199"/>
      <c r="D16" s="200"/>
      <c r="E16" s="200"/>
      <c r="F16" s="200"/>
      <c r="G16" s="201"/>
      <c r="H16" s="201"/>
      <c r="I16" s="200"/>
      <c r="J16" s="200"/>
      <c r="K16" s="202"/>
      <c r="L16" s="202"/>
    </row>
    <row r="17" spans="2:12" s="180" customFormat="1" ht="15" customHeight="1">
      <c r="B17" s="198">
        <v>4</v>
      </c>
      <c r="C17" s="199"/>
      <c r="D17" s="200"/>
      <c r="E17" s="200"/>
      <c r="F17" s="200"/>
      <c r="G17" s="201"/>
      <c r="H17" s="201"/>
      <c r="I17" s="200"/>
      <c r="J17" s="200"/>
      <c r="K17" s="202"/>
      <c r="L17" s="202"/>
    </row>
    <row r="18" spans="2:12" s="180" customFormat="1" ht="15" customHeight="1">
      <c r="B18" s="198">
        <v>5</v>
      </c>
      <c r="C18" s="199"/>
      <c r="D18" s="200"/>
      <c r="E18" s="200"/>
      <c r="F18" s="200"/>
      <c r="G18" s="201"/>
      <c r="H18" s="201"/>
      <c r="I18" s="200"/>
      <c r="J18" s="200"/>
      <c r="K18" s="202"/>
      <c r="L18" s="202"/>
    </row>
    <row r="19" spans="2:12" s="180" customFormat="1" ht="15" customHeight="1">
      <c r="B19" s="198">
        <v>6</v>
      </c>
      <c r="C19" s="199"/>
      <c r="D19" s="200"/>
      <c r="E19" s="200"/>
      <c r="F19" s="200"/>
      <c r="G19" s="201"/>
      <c r="H19" s="201"/>
      <c r="I19" s="200"/>
      <c r="J19" s="200"/>
      <c r="K19" s="202"/>
      <c r="L19" s="202"/>
    </row>
    <row r="20" spans="2:12" s="180" customFormat="1" ht="15" customHeight="1">
      <c r="B20" s="198">
        <v>7</v>
      </c>
      <c r="C20" s="199"/>
      <c r="D20" s="200"/>
      <c r="E20" s="200"/>
      <c r="F20" s="200"/>
      <c r="G20" s="201"/>
      <c r="H20" s="201"/>
      <c r="I20" s="200"/>
      <c r="J20" s="200"/>
      <c r="K20" s="202"/>
      <c r="L20" s="202"/>
    </row>
    <row r="21" spans="2:12" s="180" customFormat="1" ht="15" customHeight="1">
      <c r="B21" s="198">
        <v>8</v>
      </c>
      <c r="C21" s="199"/>
      <c r="D21" s="200"/>
      <c r="E21" s="200"/>
      <c r="F21" s="200"/>
      <c r="G21" s="201"/>
      <c r="H21" s="201"/>
      <c r="I21" s="200"/>
      <c r="J21" s="200"/>
      <c r="K21" s="202"/>
      <c r="L21" s="202"/>
    </row>
    <row r="22" spans="2:12" s="180" customFormat="1" ht="15" customHeight="1">
      <c r="B22" s="198">
        <v>9</v>
      </c>
      <c r="C22" s="199"/>
      <c r="D22" s="200"/>
      <c r="E22" s="200"/>
      <c r="F22" s="200"/>
      <c r="G22" s="201"/>
      <c r="H22" s="201"/>
      <c r="I22" s="200"/>
      <c r="J22" s="200"/>
      <c r="K22" s="202"/>
      <c r="L22" s="202"/>
    </row>
    <row r="23" spans="2:12" s="180" customFormat="1" ht="15" customHeight="1">
      <c r="B23" s="198">
        <v>10</v>
      </c>
      <c r="C23" s="199"/>
      <c r="D23" s="200"/>
      <c r="E23" s="200"/>
      <c r="F23" s="200"/>
      <c r="G23" s="201"/>
      <c r="H23" s="201"/>
      <c r="I23" s="200"/>
      <c r="J23" s="200"/>
      <c r="K23" s="202"/>
      <c r="L23" s="202"/>
    </row>
    <row r="24" spans="2:12" s="180" customFormat="1" ht="15" customHeight="1">
      <c r="B24" s="198">
        <v>11</v>
      </c>
      <c r="C24" s="199"/>
      <c r="D24" s="200"/>
      <c r="E24" s="200"/>
      <c r="F24" s="200"/>
      <c r="G24" s="201"/>
      <c r="H24" s="201"/>
      <c r="I24" s="200"/>
      <c r="J24" s="200"/>
      <c r="K24" s="202"/>
      <c r="L24" s="202"/>
    </row>
    <row r="25" spans="2:12" s="180" customFormat="1" ht="15" customHeight="1">
      <c r="B25" s="198">
        <v>12</v>
      </c>
      <c r="C25" s="199"/>
      <c r="D25" s="200"/>
      <c r="E25" s="200"/>
      <c r="F25" s="200"/>
      <c r="G25" s="201"/>
      <c r="H25" s="201"/>
      <c r="I25" s="200"/>
      <c r="J25" s="200"/>
      <c r="K25" s="202"/>
      <c r="L25" s="202"/>
    </row>
    <row r="26" spans="2:12" s="180" customFormat="1" ht="15" customHeight="1">
      <c r="B26" s="198">
        <v>13</v>
      </c>
      <c r="C26" s="199"/>
      <c r="D26" s="200"/>
      <c r="E26" s="200"/>
      <c r="F26" s="200"/>
      <c r="G26" s="201"/>
      <c r="H26" s="201"/>
      <c r="I26" s="200"/>
      <c r="J26" s="200"/>
      <c r="K26" s="202"/>
      <c r="L26" s="202"/>
    </row>
    <row r="27" spans="2:12" s="180" customFormat="1" ht="15" customHeight="1">
      <c r="B27" s="198">
        <v>14</v>
      </c>
      <c r="C27" s="199"/>
      <c r="D27" s="200"/>
      <c r="E27" s="200"/>
      <c r="F27" s="200"/>
      <c r="G27" s="201"/>
      <c r="H27" s="201"/>
      <c r="I27" s="200"/>
      <c r="J27" s="200"/>
      <c r="K27" s="202"/>
      <c r="L27" s="202"/>
    </row>
    <row r="28" spans="2:12" s="180" customFormat="1" ht="15" customHeight="1">
      <c r="B28" s="198">
        <v>15</v>
      </c>
      <c r="C28" s="199"/>
      <c r="D28" s="200"/>
      <c r="E28" s="200"/>
      <c r="F28" s="200"/>
      <c r="G28" s="201"/>
      <c r="H28" s="201"/>
      <c r="I28" s="200"/>
      <c r="J28" s="200"/>
      <c r="K28" s="202"/>
      <c r="L28" s="202"/>
    </row>
    <row r="29" spans="2:12" s="180" customFormat="1" ht="15" customHeight="1">
      <c r="B29" s="198">
        <v>16</v>
      </c>
      <c r="C29" s="199"/>
      <c r="D29" s="200"/>
      <c r="E29" s="200"/>
      <c r="F29" s="200"/>
      <c r="G29" s="201"/>
      <c r="H29" s="201"/>
      <c r="I29" s="200"/>
      <c r="J29" s="200"/>
      <c r="K29" s="202"/>
      <c r="L29" s="202"/>
    </row>
    <row r="30" spans="2:12" s="180" customFormat="1" ht="15" customHeight="1">
      <c r="B30" s="198">
        <v>17</v>
      </c>
      <c r="C30" s="199"/>
      <c r="D30" s="200"/>
      <c r="E30" s="200"/>
      <c r="F30" s="200"/>
      <c r="G30" s="201"/>
      <c r="H30" s="201"/>
      <c r="I30" s="200"/>
      <c r="J30" s="200"/>
      <c r="K30" s="202"/>
      <c r="L30" s="202"/>
    </row>
    <row r="31" spans="2:12" s="180" customFormat="1" ht="15" customHeight="1">
      <c r="B31" s="198">
        <v>18</v>
      </c>
      <c r="C31" s="199"/>
      <c r="D31" s="200"/>
      <c r="E31" s="200"/>
      <c r="F31" s="200"/>
      <c r="G31" s="201"/>
      <c r="H31" s="201"/>
      <c r="I31" s="200"/>
      <c r="J31" s="200"/>
      <c r="K31" s="202"/>
      <c r="L31" s="202"/>
    </row>
    <row r="32" spans="2:12" ht="15" customHeight="1">
      <c r="B32" s="198">
        <v>19</v>
      </c>
      <c r="C32" s="199"/>
      <c r="D32" s="200"/>
      <c r="E32" s="200"/>
      <c r="F32" s="200"/>
      <c r="G32" s="201"/>
      <c r="H32" s="201"/>
      <c r="I32" s="200"/>
      <c r="J32" s="200"/>
      <c r="K32" s="202"/>
      <c r="L32" s="202"/>
    </row>
    <row r="33" spans="2:12" ht="15" customHeight="1">
      <c r="B33" s="198">
        <v>20</v>
      </c>
      <c r="C33" s="199"/>
      <c r="D33" s="200"/>
      <c r="E33" s="200"/>
      <c r="F33" s="200"/>
      <c r="G33" s="201"/>
      <c r="H33" s="201"/>
      <c r="I33" s="200"/>
      <c r="J33" s="200"/>
      <c r="K33" s="202"/>
      <c r="L33" s="202"/>
    </row>
    <row r="34" spans="2:12" ht="15" customHeight="1">
      <c r="B34" s="198">
        <v>21</v>
      </c>
      <c r="C34" s="199"/>
      <c r="D34" s="200"/>
      <c r="E34" s="200"/>
      <c r="F34" s="200"/>
      <c r="G34" s="201"/>
      <c r="H34" s="201"/>
      <c r="I34" s="200"/>
      <c r="J34" s="200"/>
      <c r="K34" s="202"/>
      <c r="L34" s="202"/>
    </row>
    <row r="35" spans="2:12" ht="15" customHeight="1">
      <c r="B35" s="198">
        <v>22</v>
      </c>
      <c r="C35" s="199"/>
      <c r="D35" s="200"/>
      <c r="E35" s="200"/>
      <c r="F35" s="200"/>
      <c r="G35" s="201"/>
      <c r="H35" s="201"/>
      <c r="I35" s="200"/>
      <c r="J35" s="200"/>
      <c r="K35" s="202"/>
      <c r="L35" s="202"/>
    </row>
    <row r="36" spans="2:12" ht="15" customHeight="1">
      <c r="B36" s="198">
        <v>23</v>
      </c>
      <c r="C36" s="199"/>
      <c r="D36" s="200"/>
      <c r="E36" s="200"/>
      <c r="F36" s="200"/>
      <c r="G36" s="201"/>
      <c r="H36" s="201"/>
      <c r="I36" s="200"/>
      <c r="J36" s="200"/>
      <c r="K36" s="202"/>
      <c r="L36" s="202"/>
    </row>
    <row r="37" spans="2:12" ht="15" customHeight="1">
      <c r="B37" s="198">
        <v>24</v>
      </c>
      <c r="C37" s="199"/>
      <c r="D37" s="200"/>
      <c r="E37" s="200"/>
      <c r="F37" s="200"/>
      <c r="G37" s="201"/>
      <c r="H37" s="201"/>
      <c r="I37" s="200"/>
      <c r="J37" s="200"/>
      <c r="K37" s="202"/>
      <c r="L37" s="202"/>
    </row>
    <row r="38" spans="2:12" ht="15" customHeight="1">
      <c r="B38" s="198">
        <v>25</v>
      </c>
      <c r="C38" s="199"/>
      <c r="D38" s="200"/>
      <c r="E38" s="200"/>
      <c r="F38" s="200"/>
      <c r="G38" s="201"/>
      <c r="H38" s="201"/>
      <c r="I38" s="200"/>
      <c r="J38" s="200"/>
      <c r="K38" s="202"/>
      <c r="L38" s="202"/>
    </row>
    <row r="39" spans="2:12" ht="15" customHeight="1">
      <c r="B39" s="198">
        <v>26</v>
      </c>
      <c r="C39" s="199"/>
      <c r="D39" s="200"/>
      <c r="E39" s="200"/>
      <c r="F39" s="200"/>
      <c r="G39" s="201"/>
      <c r="H39" s="201"/>
      <c r="I39" s="200"/>
      <c r="J39" s="200"/>
      <c r="K39" s="202"/>
      <c r="L39" s="202"/>
    </row>
    <row r="40" spans="2:12" ht="15" customHeight="1">
      <c r="B40" s="198">
        <v>27</v>
      </c>
      <c r="C40" s="199"/>
      <c r="D40" s="200"/>
      <c r="E40" s="200"/>
      <c r="F40" s="200"/>
      <c r="G40" s="201"/>
      <c r="H40" s="201"/>
      <c r="I40" s="200"/>
      <c r="J40" s="200"/>
      <c r="K40" s="202"/>
      <c r="L40" s="202"/>
    </row>
    <row r="41" spans="2:12" ht="15" customHeight="1">
      <c r="B41" s="198">
        <v>28</v>
      </c>
      <c r="C41" s="199"/>
      <c r="D41" s="200"/>
      <c r="E41" s="200"/>
      <c r="F41" s="200"/>
      <c r="G41" s="201"/>
      <c r="H41" s="201"/>
      <c r="I41" s="200"/>
      <c r="J41" s="200"/>
      <c r="K41" s="202"/>
      <c r="L41" s="202"/>
    </row>
    <row r="42" spans="2:12" ht="15" customHeight="1">
      <c r="B42" s="198">
        <v>29</v>
      </c>
      <c r="C42" s="199"/>
      <c r="D42" s="200"/>
      <c r="E42" s="200"/>
      <c r="F42" s="200"/>
      <c r="G42" s="201"/>
      <c r="H42" s="201"/>
      <c r="I42" s="200"/>
      <c r="J42" s="200"/>
      <c r="K42" s="202"/>
      <c r="L42" s="202"/>
    </row>
    <row r="43" spans="2:12" ht="15" customHeight="1">
      <c r="B43" s="198">
        <v>30</v>
      </c>
      <c r="C43" s="199"/>
      <c r="D43" s="200"/>
      <c r="E43" s="200"/>
      <c r="F43" s="200"/>
      <c r="G43" s="201"/>
      <c r="H43" s="201"/>
      <c r="I43" s="200"/>
      <c r="J43" s="200"/>
      <c r="K43" s="202"/>
      <c r="L43" s="202"/>
    </row>
    <row r="44" spans="2:12" ht="37.5" customHeight="1">
      <c r="B44" s="540"/>
      <c r="C44" s="540"/>
      <c r="D44" s="540"/>
      <c r="E44" s="540"/>
      <c r="F44" s="540"/>
      <c r="G44" s="540"/>
      <c r="H44" s="540"/>
      <c r="I44" s="540"/>
      <c r="J44" s="540"/>
      <c r="K44" s="540"/>
      <c r="L44" s="540"/>
    </row>
    <row r="46" spans="2:12">
      <c r="B46" s="27" t="s">
        <v>1372</v>
      </c>
      <c r="C46" s="27" t="s">
        <v>1373</v>
      </c>
    </row>
  </sheetData>
  <mergeCells count="3">
    <mergeCell ref="B6:C6"/>
    <mergeCell ref="B12:H12"/>
    <mergeCell ref="I12:L12"/>
  </mergeCells>
  <dataValidations count="3">
    <dataValidation type="whole" allowBlank="1" showInputMessage="1" showErrorMessage="1" sqref="D6" xr:uid="{B0A3F02A-A42D-4EEB-BA34-8629CF6FBCBE}">
      <formula1>1900</formula1>
      <formula2>2500</formula2>
    </dataValidation>
    <dataValidation type="decimal" allowBlank="1" showInputMessage="1" showErrorMessage="1" errorTitle="Error" error="Please enter a number of +/- 11 digits" sqref="I14:J43 D14:F43" xr:uid="{3562BA70-FDDD-4736-85D6-E346EB3EB69C}">
      <formula1>-99999999999</formula1>
      <formula2>99999999999</formula2>
    </dataValidation>
    <dataValidation type="date" allowBlank="1" showInputMessage="1" showErrorMessage="1" errorTitle="Error" error="Please enter a date in the format of dd/mm/yyyy (e.g., 17/06/2024)" sqref="G14:H43" xr:uid="{0B12103C-9D56-4DDF-A7C8-4EAE4FF9E662}">
      <formula1>1</formula1>
      <formula2>401404</formula2>
    </dataValidation>
  </dataValidations>
  <pageMargins left="0.25" right="0.25" top="0.75" bottom="0.75" header="0.3" footer="0.3"/>
  <pageSetup paperSize="9" scale="58" fitToHeight="0" orientation="landscape" r:id="rId1"/>
  <colBreaks count="1" manualBreakCount="1">
    <brk id="12" max="44"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3A569A8-1992-40EF-8E72-8A815C58E383}">
          <x14:formula1>
            <xm:f>DropDownList!$E$13:$P$13</xm:f>
          </x14:formula1>
          <xm:sqref>C14 C15 C16 C17 C18 C19 C20 C21 C22 C23 C24 C25 C26 C27 C28 C29 C30 C31 C32 C33 C34 C35 C36 C37 C38 C39 C40 C41 C42 C43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31E536-973D-480F-A7D7-EE094EE3FDD1}">
  <sheetPr codeName="Sheet59"/>
  <dimension ref="A1:IU37"/>
  <sheetViews>
    <sheetView zoomScaleNormal="100" workbookViewId="0"/>
  </sheetViews>
  <sheetFormatPr defaultColWidth="8.5703125" defaultRowHeight="15"/>
  <cols>
    <col min="1" max="1" width="11.140625" style="1290" customWidth="1"/>
    <col min="2" max="3" width="8.5703125" style="1290"/>
    <col min="4" max="4" width="14" style="1290" customWidth="1"/>
    <col min="5" max="5" width="21.5703125" style="1290" customWidth="1"/>
    <col min="6" max="6" width="19.5703125" style="1290" customWidth="1"/>
    <col min="7" max="16384" width="8.5703125" style="1290"/>
  </cols>
  <sheetData>
    <row r="1" spans="1:18">
      <c r="A1" s="1290" t="s">
        <v>100</v>
      </c>
      <c r="B1" s="1290" t="s">
        <v>101</v>
      </c>
      <c r="C1" s="1290" t="s">
        <v>102</v>
      </c>
      <c r="D1" s="1290" t="s">
        <v>103</v>
      </c>
      <c r="E1" s="1290" t="s">
        <v>104</v>
      </c>
    </row>
    <row r="2" spans="1:18">
      <c r="A2" s="1290" t="s">
        <v>23</v>
      </c>
      <c r="B2" s="1290" t="s">
        <v>105</v>
      </c>
      <c r="C2" s="1290" t="s">
        <v>106</v>
      </c>
      <c r="D2" s="1290" t="s">
        <v>107</v>
      </c>
      <c r="E2" s="1290" t="s">
        <v>108</v>
      </c>
      <c r="F2" s="1290" t="s">
        <v>109</v>
      </c>
    </row>
    <row r="3" spans="1:18">
      <c r="A3" s="1290" t="s">
        <v>24</v>
      </c>
      <c r="B3" s="1290" t="s">
        <v>105</v>
      </c>
      <c r="C3" s="1290" t="s">
        <v>106</v>
      </c>
      <c r="D3" s="1290" t="s">
        <v>110</v>
      </c>
      <c r="E3" s="1290" t="s">
        <v>108</v>
      </c>
      <c r="F3" s="1290" t="s">
        <v>109</v>
      </c>
    </row>
    <row r="4" spans="1:18">
      <c r="A4" s="1290" t="s">
        <v>16</v>
      </c>
      <c r="B4" s="1290" t="s">
        <v>111</v>
      </c>
      <c r="C4" s="1290" t="s">
        <v>112</v>
      </c>
      <c r="D4" s="1290" t="s">
        <v>113</v>
      </c>
      <c r="E4" s="1290">
        <v>1</v>
      </c>
      <c r="F4" s="1290">
        <v>2</v>
      </c>
      <c r="G4" s="1290">
        <v>3</v>
      </c>
      <c r="H4" s="1290">
        <v>4</v>
      </c>
      <c r="I4" s="1290">
        <v>5</v>
      </c>
      <c r="J4" s="1290">
        <v>6</v>
      </c>
      <c r="K4" s="1290">
        <v>7</v>
      </c>
      <c r="L4" s="1290">
        <v>8</v>
      </c>
      <c r="M4" s="1290">
        <v>9</v>
      </c>
      <c r="N4" s="1290">
        <v>10</v>
      </c>
      <c r="O4" s="1290">
        <v>11</v>
      </c>
      <c r="P4" s="1290">
        <v>12</v>
      </c>
    </row>
    <row r="5" spans="1:18">
      <c r="A5" s="1290" t="s">
        <v>17</v>
      </c>
      <c r="B5" s="1290" t="s">
        <v>111</v>
      </c>
      <c r="C5" s="1290" t="s">
        <v>112</v>
      </c>
      <c r="D5" s="1290" t="s">
        <v>114</v>
      </c>
      <c r="E5" s="1290">
        <v>1</v>
      </c>
      <c r="F5" s="1290">
        <v>2</v>
      </c>
      <c r="G5" s="1290">
        <v>3</v>
      </c>
      <c r="H5" s="1290">
        <v>4</v>
      </c>
      <c r="I5" s="1290">
        <v>5</v>
      </c>
      <c r="J5" s="1290">
        <v>6</v>
      </c>
      <c r="K5" s="1290">
        <v>7</v>
      </c>
      <c r="L5" s="1290">
        <v>8</v>
      </c>
      <c r="M5" s="1290">
        <v>9</v>
      </c>
      <c r="N5" s="1290">
        <v>10</v>
      </c>
      <c r="O5" s="1290">
        <v>11</v>
      </c>
      <c r="P5" s="1290">
        <v>12</v>
      </c>
    </row>
    <row r="6" spans="1:18">
      <c r="A6" s="1290" t="s">
        <v>18</v>
      </c>
      <c r="B6" s="1290" t="s">
        <v>111</v>
      </c>
      <c r="C6" s="1290" t="s">
        <v>112</v>
      </c>
      <c r="D6" s="1290" t="s">
        <v>115</v>
      </c>
      <c r="E6" s="1290">
        <v>1</v>
      </c>
      <c r="F6" s="1290">
        <v>2</v>
      </c>
      <c r="G6" s="1290">
        <v>3</v>
      </c>
      <c r="H6" s="1290">
        <v>4</v>
      </c>
      <c r="I6" s="1290">
        <v>5</v>
      </c>
      <c r="J6" s="1290">
        <v>6</v>
      </c>
      <c r="K6" s="1290">
        <v>7</v>
      </c>
      <c r="L6" s="1290">
        <v>8</v>
      </c>
      <c r="M6" s="1290">
        <v>9</v>
      </c>
      <c r="N6" s="1290">
        <v>10</v>
      </c>
      <c r="O6" s="1290">
        <v>11</v>
      </c>
      <c r="P6" s="1290">
        <v>12</v>
      </c>
    </row>
    <row r="7" spans="1:18">
      <c r="A7" s="1290" t="s">
        <v>19</v>
      </c>
      <c r="B7" s="1290" t="s">
        <v>111</v>
      </c>
      <c r="C7" s="1290" t="s">
        <v>112</v>
      </c>
      <c r="D7" s="1290" t="s">
        <v>116</v>
      </c>
      <c r="E7" s="1290">
        <v>1</v>
      </c>
      <c r="F7" s="1290">
        <v>2</v>
      </c>
      <c r="G7" s="1290">
        <v>3</v>
      </c>
      <c r="H7" s="1290">
        <v>4</v>
      </c>
      <c r="I7" s="1290">
        <v>5</v>
      </c>
      <c r="J7" s="1290">
        <v>6</v>
      </c>
      <c r="K7" s="1290">
        <v>7</v>
      </c>
      <c r="L7" s="1290">
        <v>8</v>
      </c>
      <c r="M7" s="1290">
        <v>9</v>
      </c>
      <c r="N7" s="1290">
        <v>10</v>
      </c>
      <c r="O7" s="1290">
        <v>11</v>
      </c>
      <c r="P7" s="1290">
        <v>12</v>
      </c>
    </row>
    <row r="8" spans="1:18">
      <c r="A8" s="1290" t="s">
        <v>19</v>
      </c>
      <c r="B8" s="1290" t="s">
        <v>117</v>
      </c>
      <c r="C8" s="1290" t="s">
        <v>118</v>
      </c>
      <c r="D8" s="1290" t="s">
        <v>119</v>
      </c>
      <c r="E8" s="1290" t="s">
        <v>120</v>
      </c>
      <c r="F8" s="1290" t="s">
        <v>121</v>
      </c>
      <c r="G8" s="1290" t="s">
        <v>122</v>
      </c>
      <c r="H8" s="1290" t="s">
        <v>123</v>
      </c>
      <c r="I8" s="1290" t="s">
        <v>124</v>
      </c>
      <c r="J8" s="1290" t="s">
        <v>125</v>
      </c>
      <c r="K8" s="1290" t="s">
        <v>126</v>
      </c>
      <c r="L8" s="1290" t="s">
        <v>127</v>
      </c>
      <c r="M8" s="1290" t="s">
        <v>128</v>
      </c>
    </row>
    <row r="9" spans="1:18">
      <c r="A9" s="1290" t="s">
        <v>19</v>
      </c>
      <c r="B9" s="1290" t="s">
        <v>22</v>
      </c>
      <c r="C9" s="1290" t="s">
        <v>129</v>
      </c>
      <c r="D9" s="1290" t="s">
        <v>130</v>
      </c>
      <c r="E9" s="1290" t="s">
        <v>12</v>
      </c>
      <c r="F9" s="1290" t="s">
        <v>131</v>
      </c>
    </row>
    <row r="10" spans="1:18">
      <c r="A10" s="1290" t="s">
        <v>20</v>
      </c>
      <c r="B10" s="1290" t="s">
        <v>111</v>
      </c>
      <c r="C10" s="1290" t="s">
        <v>112</v>
      </c>
      <c r="D10" s="1290" t="s">
        <v>132</v>
      </c>
      <c r="E10" s="1290">
        <v>1</v>
      </c>
      <c r="F10" s="1290">
        <v>2</v>
      </c>
      <c r="G10" s="1290">
        <v>3</v>
      </c>
      <c r="H10" s="1290">
        <v>4</v>
      </c>
      <c r="I10" s="1290">
        <v>5</v>
      </c>
      <c r="J10" s="1290">
        <v>6</v>
      </c>
      <c r="K10" s="1290">
        <v>7</v>
      </c>
      <c r="L10" s="1290">
        <v>8</v>
      </c>
      <c r="M10" s="1290">
        <v>9</v>
      </c>
      <c r="N10" s="1290">
        <v>10</v>
      </c>
      <c r="O10" s="1290">
        <v>11</v>
      </c>
      <c r="P10" s="1290">
        <v>12</v>
      </c>
    </row>
    <row r="11" spans="1:18">
      <c r="A11" s="1290" t="s">
        <v>25</v>
      </c>
      <c r="B11" s="1290" t="s">
        <v>133</v>
      </c>
      <c r="C11" s="1290" t="s">
        <v>134</v>
      </c>
      <c r="D11" s="1290" t="s">
        <v>135</v>
      </c>
      <c r="E11" s="1290" t="s">
        <v>136</v>
      </c>
      <c r="F11" s="1290" t="s">
        <v>137</v>
      </c>
    </row>
    <row r="12" spans="1:18">
      <c r="A12" s="1290" t="s">
        <v>21</v>
      </c>
      <c r="B12" s="1290" t="s">
        <v>40</v>
      </c>
      <c r="C12" s="1290" t="s">
        <v>129</v>
      </c>
      <c r="D12" s="1290" t="s">
        <v>138</v>
      </c>
      <c r="E12" s="1290" t="s">
        <v>12</v>
      </c>
      <c r="F12" s="1290" t="s">
        <v>131</v>
      </c>
    </row>
    <row r="13" spans="1:18">
      <c r="A13" s="1290" t="s">
        <v>35</v>
      </c>
      <c r="B13" s="1290" t="s">
        <v>139</v>
      </c>
      <c r="C13" s="1290" t="s">
        <v>140</v>
      </c>
      <c r="D13" s="1290" t="s">
        <v>141</v>
      </c>
      <c r="E13" s="1290" t="s">
        <v>142</v>
      </c>
      <c r="F13" s="1290" t="s">
        <v>143</v>
      </c>
      <c r="G13" s="1290" t="s">
        <v>144</v>
      </c>
      <c r="H13" s="1290" t="s">
        <v>145</v>
      </c>
      <c r="I13" s="1290" t="s">
        <v>146</v>
      </c>
      <c r="J13" s="1290" t="s">
        <v>147</v>
      </c>
      <c r="K13" s="1290" t="s">
        <v>148</v>
      </c>
      <c r="L13" s="1290" t="s">
        <v>149</v>
      </c>
      <c r="M13" s="1290" t="s">
        <v>150</v>
      </c>
      <c r="N13" s="1290" t="s">
        <v>151</v>
      </c>
      <c r="O13" s="1290" t="s">
        <v>152</v>
      </c>
      <c r="P13" s="1290" t="s">
        <v>153</v>
      </c>
      <c r="Q13" s="1290" t="s">
        <v>154</v>
      </c>
      <c r="R13" s="1290" t="s">
        <v>155</v>
      </c>
    </row>
    <row r="14" spans="1:18">
      <c r="A14" s="1290" t="s">
        <v>26</v>
      </c>
      <c r="B14" s="1290" t="s">
        <v>156</v>
      </c>
      <c r="C14" s="1290" t="s">
        <v>129</v>
      </c>
      <c r="D14" s="1290" t="s">
        <v>157</v>
      </c>
      <c r="E14" s="1290" t="s">
        <v>12</v>
      </c>
      <c r="F14" s="1290" t="s">
        <v>131</v>
      </c>
    </row>
    <row r="15" spans="1:18">
      <c r="A15" s="1290" t="s">
        <v>36</v>
      </c>
      <c r="B15" s="1290" t="s">
        <v>158</v>
      </c>
      <c r="C15" s="1290" t="s">
        <v>159</v>
      </c>
      <c r="D15" s="1290" t="s">
        <v>160</v>
      </c>
      <c r="E15" s="1290" t="s">
        <v>161</v>
      </c>
      <c r="F15" s="1290" t="s">
        <v>162</v>
      </c>
    </row>
    <row r="16" spans="1:18">
      <c r="A16" s="1290" t="s">
        <v>163</v>
      </c>
      <c r="B16" s="1290" t="s">
        <v>164</v>
      </c>
      <c r="C16" s="1290" t="s">
        <v>165</v>
      </c>
      <c r="D16" s="1290" t="s">
        <v>166</v>
      </c>
      <c r="E16" s="1290" t="s">
        <v>167</v>
      </c>
      <c r="F16" s="1290" t="s">
        <v>168</v>
      </c>
      <c r="G16" s="1290" t="s">
        <v>169</v>
      </c>
    </row>
    <row r="17" spans="1:255">
      <c r="A17" s="1290" t="s">
        <v>163</v>
      </c>
      <c r="B17" s="1290" t="s">
        <v>170</v>
      </c>
      <c r="C17" s="1290" t="s">
        <v>129</v>
      </c>
      <c r="D17" s="1290" t="s">
        <v>171</v>
      </c>
      <c r="E17" s="1290" t="s">
        <v>12</v>
      </c>
      <c r="F17" s="1290" t="s">
        <v>131</v>
      </c>
    </row>
    <row r="18" spans="1:255">
      <c r="A18" s="1290" t="s">
        <v>163</v>
      </c>
      <c r="B18" s="1290" t="s">
        <v>172</v>
      </c>
      <c r="C18" s="1290" t="s">
        <v>173</v>
      </c>
      <c r="D18" s="1290" t="s">
        <v>174</v>
      </c>
      <c r="E18" s="1290" t="s">
        <v>175</v>
      </c>
      <c r="F18" s="1290" t="s">
        <v>176</v>
      </c>
    </row>
    <row r="19" spans="1:255">
      <c r="A19" s="1290" t="s">
        <v>163</v>
      </c>
      <c r="B19" s="1290" t="s">
        <v>177</v>
      </c>
      <c r="C19" s="1290" t="s">
        <v>178</v>
      </c>
      <c r="D19" s="1290" t="s">
        <v>179</v>
      </c>
      <c r="E19" s="1290" t="s">
        <v>180</v>
      </c>
      <c r="F19" s="1290" t="s">
        <v>181</v>
      </c>
    </row>
    <row r="20" spans="1:255">
      <c r="A20" s="1290" t="s">
        <v>30</v>
      </c>
      <c r="B20" s="1290" t="s">
        <v>182</v>
      </c>
      <c r="C20" s="1290" t="s">
        <v>129</v>
      </c>
      <c r="D20" s="1290" t="s">
        <v>183</v>
      </c>
      <c r="E20" s="1290" t="s">
        <v>12</v>
      </c>
      <c r="F20" s="1290" t="s">
        <v>131</v>
      </c>
    </row>
    <row r="21" spans="1:255">
      <c r="A21" s="1290" t="s">
        <v>30</v>
      </c>
      <c r="B21" s="1290" t="s">
        <v>93</v>
      </c>
      <c r="C21" s="1290" t="s">
        <v>184</v>
      </c>
      <c r="D21" s="1290" t="s">
        <v>185</v>
      </c>
      <c r="E21" s="1290" t="s">
        <v>12</v>
      </c>
      <c r="F21" s="1290" t="s">
        <v>131</v>
      </c>
      <c r="G21" s="1290" t="s">
        <v>186</v>
      </c>
    </row>
    <row r="22" spans="1:255">
      <c r="A22" s="1290" t="s">
        <v>37</v>
      </c>
      <c r="B22" s="1290" t="s">
        <v>187</v>
      </c>
      <c r="C22" s="1290" t="s">
        <v>129</v>
      </c>
      <c r="D22" s="1290" t="s">
        <v>188</v>
      </c>
      <c r="E22" s="1290" t="s">
        <v>12</v>
      </c>
      <c r="F22" s="1290" t="s">
        <v>131</v>
      </c>
    </row>
    <row r="23" spans="1:255">
      <c r="A23" s="1290" t="s">
        <v>37</v>
      </c>
      <c r="B23" s="1290" t="s">
        <v>189</v>
      </c>
      <c r="C23" s="1290" t="s">
        <v>190</v>
      </c>
      <c r="D23" s="1290" t="s">
        <v>191</v>
      </c>
      <c r="E23" s="1290" t="s">
        <v>192</v>
      </c>
      <c r="F23" s="1290" t="s">
        <v>193</v>
      </c>
      <c r="G23" s="1290" t="s">
        <v>194</v>
      </c>
      <c r="H23" s="1290" t="s">
        <v>195</v>
      </c>
      <c r="I23" s="1290" t="s">
        <v>196</v>
      </c>
      <c r="J23" s="1290" t="s">
        <v>197</v>
      </c>
      <c r="K23" s="1290" t="s">
        <v>198</v>
      </c>
      <c r="L23" s="1290" t="s">
        <v>199</v>
      </c>
      <c r="M23" s="1290" t="s">
        <v>200</v>
      </c>
      <c r="N23" s="1290" t="s">
        <v>201</v>
      </c>
      <c r="O23" s="1290" t="s">
        <v>202</v>
      </c>
      <c r="P23" s="1290" t="s">
        <v>203</v>
      </c>
      <c r="Q23" s="1290" t="s">
        <v>204</v>
      </c>
      <c r="R23" s="1290" t="s">
        <v>205</v>
      </c>
      <c r="S23" s="1290" t="s">
        <v>206</v>
      </c>
    </row>
    <row r="24" spans="1:255">
      <c r="A24" s="1290" t="s">
        <v>37</v>
      </c>
      <c r="B24" s="1290" t="s">
        <v>207</v>
      </c>
      <c r="C24" s="1290" t="s">
        <v>208</v>
      </c>
      <c r="D24" s="1290" t="s">
        <v>209</v>
      </c>
      <c r="E24" s="1290" t="s">
        <v>210</v>
      </c>
      <c r="F24" s="1290" t="s">
        <v>211</v>
      </c>
    </row>
    <row r="25" spans="1:255">
      <c r="A25" s="1290" t="s">
        <v>37</v>
      </c>
      <c r="B25" s="1290" t="s">
        <v>212</v>
      </c>
      <c r="C25" s="1290" t="s">
        <v>213</v>
      </c>
      <c r="D25" s="1290" t="s">
        <v>214</v>
      </c>
      <c r="E25" s="1290" t="s">
        <v>215</v>
      </c>
      <c r="F25" s="1290" t="s">
        <v>216</v>
      </c>
      <c r="G25" s="1290" t="s">
        <v>217</v>
      </c>
    </row>
    <row r="26" spans="1:255">
      <c r="A26" s="1290" t="s">
        <v>37</v>
      </c>
      <c r="B26" s="1290" t="s">
        <v>218</v>
      </c>
      <c r="C26" s="1290" t="s">
        <v>219</v>
      </c>
      <c r="D26" s="1290" t="s">
        <v>220</v>
      </c>
      <c r="E26" s="1290" t="s">
        <v>10</v>
      </c>
      <c r="F26" s="1290" t="s">
        <v>34</v>
      </c>
    </row>
    <row r="27" spans="1:255">
      <c r="A27" s="1290" t="s">
        <v>28</v>
      </c>
      <c r="B27" s="1290" t="s">
        <v>221</v>
      </c>
      <c r="C27" s="1290" t="s">
        <v>222</v>
      </c>
      <c r="D27" s="1290" t="s">
        <v>223</v>
      </c>
      <c r="E27" s="1290" t="s">
        <v>224</v>
      </c>
      <c r="F27" s="1290" t="s">
        <v>12</v>
      </c>
      <c r="G27" s="1290" t="s">
        <v>225</v>
      </c>
      <c r="H27" s="1290" t="s">
        <v>131</v>
      </c>
    </row>
    <row r="28" spans="1:255">
      <c r="A28" s="1290" t="s">
        <v>28</v>
      </c>
      <c r="B28" s="1290" t="s">
        <v>226</v>
      </c>
      <c r="C28" s="1290" t="s">
        <v>227</v>
      </c>
      <c r="D28" s="1290" t="s">
        <v>228</v>
      </c>
      <c r="E28" s="1290" t="s">
        <v>224</v>
      </c>
      <c r="F28" s="1290" t="s">
        <v>229</v>
      </c>
      <c r="G28" s="1290" t="s">
        <v>230</v>
      </c>
      <c r="H28" s="1290" t="s">
        <v>231</v>
      </c>
      <c r="I28" s="1290" t="s">
        <v>232</v>
      </c>
      <c r="J28" s="1290" t="s">
        <v>233</v>
      </c>
      <c r="K28" s="1290" t="s">
        <v>234</v>
      </c>
      <c r="L28" s="1290" t="s">
        <v>235</v>
      </c>
      <c r="M28" s="1290" t="s">
        <v>236</v>
      </c>
      <c r="N28" s="1290" t="s">
        <v>237</v>
      </c>
      <c r="O28" s="1290" t="s">
        <v>238</v>
      </c>
      <c r="P28" s="1290" t="s">
        <v>239</v>
      </c>
    </row>
    <row r="29" spans="1:255">
      <c r="A29" s="1290" t="s">
        <v>28</v>
      </c>
      <c r="B29" s="1290" t="s">
        <v>31</v>
      </c>
      <c r="C29" s="1290" t="s">
        <v>240</v>
      </c>
      <c r="D29" s="1290" t="s">
        <v>241</v>
      </c>
      <c r="E29" s="1290" t="s">
        <v>224</v>
      </c>
      <c r="F29" s="1290" t="s">
        <v>242</v>
      </c>
      <c r="G29" s="1290" t="s">
        <v>243</v>
      </c>
      <c r="H29" s="1290" t="s">
        <v>244</v>
      </c>
    </row>
    <row r="30" spans="1:255">
      <c r="A30" s="1290" t="s">
        <v>29</v>
      </c>
      <c r="B30" s="1291" t="s">
        <v>2150</v>
      </c>
      <c r="C30" s="1290" t="s">
        <v>245</v>
      </c>
      <c r="D30" s="1291" t="s">
        <v>246</v>
      </c>
      <c r="E30" s="1290" t="s">
        <v>224</v>
      </c>
      <c r="F30" s="1290" t="s">
        <v>247</v>
      </c>
      <c r="G30" s="1290" t="s">
        <v>248</v>
      </c>
      <c r="H30" s="1290" t="s">
        <v>249</v>
      </c>
      <c r="I30" s="1290" t="s">
        <v>250</v>
      </c>
      <c r="J30" s="1290" t="s">
        <v>251</v>
      </c>
      <c r="K30" s="1290" t="s">
        <v>252</v>
      </c>
      <c r="L30" s="1290" t="s">
        <v>253</v>
      </c>
      <c r="M30" s="1290" t="s">
        <v>254</v>
      </c>
      <c r="N30" s="1290" t="s">
        <v>255</v>
      </c>
      <c r="O30" s="1290" t="s">
        <v>256</v>
      </c>
      <c r="P30" s="1290" t="s">
        <v>257</v>
      </c>
      <c r="Q30" s="1290" t="s">
        <v>258</v>
      </c>
      <c r="R30" s="1290" t="s">
        <v>259</v>
      </c>
      <c r="S30" s="1290" t="s">
        <v>260</v>
      </c>
      <c r="T30" s="1290" t="s">
        <v>261</v>
      </c>
      <c r="U30" s="1290" t="s">
        <v>262</v>
      </c>
      <c r="V30" s="1290" t="s">
        <v>263</v>
      </c>
      <c r="W30" s="1290" t="s">
        <v>264</v>
      </c>
      <c r="X30" s="1290" t="s">
        <v>265</v>
      </c>
      <c r="Y30" s="1290" t="s">
        <v>266</v>
      </c>
      <c r="Z30" s="1290" t="s">
        <v>267</v>
      </c>
      <c r="AA30" s="1290" t="s">
        <v>268</v>
      </c>
      <c r="AB30" s="1290" t="s">
        <v>269</v>
      </c>
      <c r="AC30" s="1290" t="s">
        <v>270</v>
      </c>
      <c r="AD30" s="1290" t="s">
        <v>271</v>
      </c>
      <c r="AE30" s="1290" t="s">
        <v>272</v>
      </c>
      <c r="AF30" s="1290" t="s">
        <v>273</v>
      </c>
      <c r="AG30" s="1290" t="s">
        <v>274</v>
      </c>
      <c r="AH30" s="1290" t="s">
        <v>275</v>
      </c>
      <c r="AI30" s="1290" t="s">
        <v>276</v>
      </c>
      <c r="AJ30" s="1290" t="s">
        <v>277</v>
      </c>
      <c r="AK30" s="1290" t="s">
        <v>278</v>
      </c>
      <c r="AL30" s="1290" t="s">
        <v>279</v>
      </c>
      <c r="AM30" s="1290" t="s">
        <v>280</v>
      </c>
      <c r="AN30" s="1290" t="s">
        <v>281</v>
      </c>
      <c r="AO30" s="1290" t="s">
        <v>282</v>
      </c>
      <c r="AP30" s="1290" t="s">
        <v>283</v>
      </c>
      <c r="AQ30" s="1290" t="s">
        <v>284</v>
      </c>
      <c r="AR30" s="1290" t="s">
        <v>285</v>
      </c>
      <c r="AS30" s="1290" t="s">
        <v>286</v>
      </c>
      <c r="AT30" s="1290" t="s">
        <v>287</v>
      </c>
      <c r="AU30" s="1290" t="s">
        <v>288</v>
      </c>
      <c r="AV30" s="1290" t="s">
        <v>289</v>
      </c>
      <c r="AW30" s="1290" t="s">
        <v>290</v>
      </c>
      <c r="AX30" s="1290" t="s">
        <v>291</v>
      </c>
      <c r="AY30" s="1290" t="s">
        <v>292</v>
      </c>
      <c r="AZ30" s="1290" t="s">
        <v>293</v>
      </c>
      <c r="BA30" s="1290" t="s">
        <v>294</v>
      </c>
      <c r="BB30" s="1290" t="s">
        <v>295</v>
      </c>
      <c r="BC30" s="1290" t="s">
        <v>296</v>
      </c>
      <c r="BD30" s="1290" t="s">
        <v>297</v>
      </c>
      <c r="BE30" s="1290" t="s">
        <v>298</v>
      </c>
      <c r="BF30" s="1290" t="s">
        <v>299</v>
      </c>
      <c r="BG30" s="1290" t="s">
        <v>300</v>
      </c>
      <c r="BH30" s="1290" t="s">
        <v>301</v>
      </c>
      <c r="BI30" s="1290" t="s">
        <v>302</v>
      </c>
      <c r="BJ30" s="1290" t="s">
        <v>303</v>
      </c>
      <c r="BK30" s="1290" t="s">
        <v>304</v>
      </c>
      <c r="BL30" s="1290" t="s">
        <v>305</v>
      </c>
      <c r="BM30" s="1290" t="s">
        <v>306</v>
      </c>
      <c r="BN30" s="1290" t="s">
        <v>307</v>
      </c>
      <c r="BO30" s="1290" t="s">
        <v>308</v>
      </c>
      <c r="BP30" s="1290" t="s">
        <v>309</v>
      </c>
      <c r="BQ30" s="1290" t="s">
        <v>310</v>
      </c>
      <c r="BR30" s="1290" t="s">
        <v>311</v>
      </c>
      <c r="BS30" s="1290" t="s">
        <v>312</v>
      </c>
      <c r="BT30" s="1290" t="s">
        <v>313</v>
      </c>
      <c r="BU30" s="1290" t="s">
        <v>314</v>
      </c>
      <c r="BV30" s="1290" t="s">
        <v>315</v>
      </c>
      <c r="BW30" s="1290" t="s">
        <v>316</v>
      </c>
      <c r="BX30" s="1290" t="s">
        <v>317</v>
      </c>
      <c r="BY30" s="1290" t="s">
        <v>318</v>
      </c>
      <c r="BZ30" s="1290" t="s">
        <v>319</v>
      </c>
      <c r="CA30" s="1290" t="s">
        <v>320</v>
      </c>
      <c r="CB30" s="1290" t="s">
        <v>321</v>
      </c>
      <c r="CC30" s="1290" t="s">
        <v>322</v>
      </c>
      <c r="CD30" s="1290" t="s">
        <v>323</v>
      </c>
      <c r="CE30" s="1290" t="s">
        <v>324</v>
      </c>
      <c r="CF30" s="1290" t="s">
        <v>325</v>
      </c>
      <c r="CG30" s="1290" t="s">
        <v>326</v>
      </c>
      <c r="CH30" s="1290" t="s">
        <v>327</v>
      </c>
      <c r="CI30" s="1290" t="s">
        <v>328</v>
      </c>
      <c r="CJ30" s="1290" t="s">
        <v>329</v>
      </c>
      <c r="CK30" s="1290" t="s">
        <v>330</v>
      </c>
      <c r="CL30" s="1290" t="s">
        <v>331</v>
      </c>
      <c r="CM30" s="1290" t="s">
        <v>332</v>
      </c>
      <c r="CN30" s="1290" t="s">
        <v>333</v>
      </c>
      <c r="CO30" s="1290" t="s">
        <v>334</v>
      </c>
      <c r="CP30" s="1290" t="s">
        <v>335</v>
      </c>
      <c r="CQ30" s="1290" t="s">
        <v>336</v>
      </c>
      <c r="CR30" s="1290" t="s">
        <v>337</v>
      </c>
      <c r="CS30" s="1290" t="s">
        <v>338</v>
      </c>
      <c r="CT30" s="1290" t="s">
        <v>339</v>
      </c>
      <c r="CU30" s="1290" t="s">
        <v>340</v>
      </c>
      <c r="CV30" s="1290" t="s">
        <v>341</v>
      </c>
      <c r="CW30" s="1290" t="s">
        <v>342</v>
      </c>
      <c r="CX30" s="1290" t="s">
        <v>343</v>
      </c>
      <c r="CY30" s="1290" t="s">
        <v>344</v>
      </c>
      <c r="CZ30" s="1290" t="s">
        <v>345</v>
      </c>
      <c r="DA30" s="1290" t="s">
        <v>346</v>
      </c>
      <c r="DB30" s="1290" t="s">
        <v>347</v>
      </c>
      <c r="DC30" s="1290" t="s">
        <v>348</v>
      </c>
      <c r="DD30" s="1290" t="s">
        <v>349</v>
      </c>
      <c r="DE30" s="1290" t="s">
        <v>350</v>
      </c>
      <c r="DF30" s="1290" t="s">
        <v>351</v>
      </c>
      <c r="DG30" s="1290" t="s">
        <v>352</v>
      </c>
      <c r="DH30" s="1290" t="s">
        <v>353</v>
      </c>
      <c r="DI30" s="1290" t="s">
        <v>354</v>
      </c>
      <c r="DJ30" s="1290" t="s">
        <v>355</v>
      </c>
      <c r="DK30" s="1290" t="s">
        <v>356</v>
      </c>
      <c r="DL30" s="1290" t="s">
        <v>357</v>
      </c>
      <c r="DM30" s="1290" t="s">
        <v>358</v>
      </c>
      <c r="DN30" s="1290" t="s">
        <v>359</v>
      </c>
      <c r="DO30" s="1290" t="s">
        <v>360</v>
      </c>
      <c r="DP30" s="1290" t="s">
        <v>361</v>
      </c>
      <c r="DQ30" s="1290" t="s">
        <v>362</v>
      </c>
      <c r="DR30" s="1290" t="s">
        <v>363</v>
      </c>
      <c r="DS30" s="1290" t="s">
        <v>364</v>
      </c>
      <c r="DT30" s="1290" t="s">
        <v>365</v>
      </c>
      <c r="DU30" s="1290" t="s">
        <v>366</v>
      </c>
      <c r="DV30" s="1290" t="s">
        <v>367</v>
      </c>
      <c r="DW30" s="1290" t="s">
        <v>368</v>
      </c>
      <c r="DX30" s="1290" t="s">
        <v>369</v>
      </c>
      <c r="DY30" s="1290" t="s">
        <v>370</v>
      </c>
      <c r="DZ30" s="1290" t="s">
        <v>371</v>
      </c>
      <c r="EA30" s="1290" t="s">
        <v>372</v>
      </c>
      <c r="EB30" s="1290" t="s">
        <v>373</v>
      </c>
      <c r="EC30" s="1290" t="s">
        <v>374</v>
      </c>
      <c r="ED30" s="1290" t="s">
        <v>375</v>
      </c>
      <c r="EE30" s="1290" t="s">
        <v>376</v>
      </c>
      <c r="EF30" s="1290" t="s">
        <v>377</v>
      </c>
      <c r="EG30" s="1290" t="s">
        <v>378</v>
      </c>
      <c r="EH30" s="1290" t="s">
        <v>379</v>
      </c>
      <c r="EI30" s="1290" t="s">
        <v>380</v>
      </c>
      <c r="EJ30" s="1290" t="s">
        <v>381</v>
      </c>
      <c r="EK30" s="1290" t="s">
        <v>382</v>
      </c>
      <c r="EL30" s="1290" t="s">
        <v>383</v>
      </c>
      <c r="EM30" s="1290" t="s">
        <v>384</v>
      </c>
      <c r="EN30" s="1290" t="s">
        <v>385</v>
      </c>
      <c r="EO30" s="1290" t="s">
        <v>386</v>
      </c>
      <c r="EP30" s="1290" t="s">
        <v>387</v>
      </c>
      <c r="EQ30" s="1290" t="s">
        <v>388</v>
      </c>
      <c r="ER30" s="1290" t="s">
        <v>389</v>
      </c>
      <c r="ES30" s="1290" t="s">
        <v>390</v>
      </c>
      <c r="ET30" s="1290" t="s">
        <v>391</v>
      </c>
      <c r="EU30" s="1290" t="s">
        <v>392</v>
      </c>
      <c r="EV30" s="1290" t="s">
        <v>393</v>
      </c>
      <c r="EW30" s="1290" t="s">
        <v>394</v>
      </c>
      <c r="EX30" s="1290" t="s">
        <v>395</v>
      </c>
      <c r="EY30" s="1290" t="s">
        <v>396</v>
      </c>
      <c r="EZ30" s="1290" t="s">
        <v>397</v>
      </c>
      <c r="FA30" s="1290" t="s">
        <v>398</v>
      </c>
      <c r="FB30" s="1290" t="s">
        <v>399</v>
      </c>
      <c r="FC30" s="1290" t="s">
        <v>400</v>
      </c>
      <c r="FD30" s="1290" t="s">
        <v>401</v>
      </c>
      <c r="FE30" s="1290" t="s">
        <v>402</v>
      </c>
      <c r="FF30" s="1290" t="s">
        <v>403</v>
      </c>
      <c r="FG30" s="1290" t="s">
        <v>404</v>
      </c>
      <c r="FH30" s="1290" t="s">
        <v>405</v>
      </c>
      <c r="FI30" s="1290" t="s">
        <v>406</v>
      </c>
      <c r="FJ30" s="1290" t="s">
        <v>407</v>
      </c>
      <c r="FK30" s="1290" t="s">
        <v>408</v>
      </c>
      <c r="FL30" s="1290" t="s">
        <v>409</v>
      </c>
      <c r="FM30" s="1290" t="s">
        <v>410</v>
      </c>
      <c r="FN30" s="1290" t="s">
        <v>411</v>
      </c>
      <c r="FO30" s="1290" t="s">
        <v>412</v>
      </c>
      <c r="FP30" s="1290" t="s">
        <v>413</v>
      </c>
      <c r="FQ30" s="1290" t="s">
        <v>414</v>
      </c>
      <c r="FR30" s="1290" t="s">
        <v>415</v>
      </c>
      <c r="FS30" s="1290" t="s">
        <v>416</v>
      </c>
      <c r="FT30" s="1290" t="s">
        <v>417</v>
      </c>
      <c r="FU30" s="1290" t="s">
        <v>418</v>
      </c>
      <c r="FV30" s="1290" t="s">
        <v>419</v>
      </c>
      <c r="FW30" s="1290" t="s">
        <v>420</v>
      </c>
      <c r="FX30" s="1290" t="s">
        <v>421</v>
      </c>
      <c r="FY30" s="1290" t="s">
        <v>422</v>
      </c>
      <c r="FZ30" s="1290" t="s">
        <v>423</v>
      </c>
      <c r="GA30" s="1290" t="s">
        <v>424</v>
      </c>
      <c r="GB30" s="1290" t="s">
        <v>425</v>
      </c>
      <c r="GC30" s="1290" t="s">
        <v>426</v>
      </c>
      <c r="GD30" s="1290" t="s">
        <v>427</v>
      </c>
      <c r="GE30" s="1290" t="s">
        <v>428</v>
      </c>
      <c r="GF30" s="1290" t="s">
        <v>429</v>
      </c>
      <c r="GG30" s="1290" t="s">
        <v>430</v>
      </c>
      <c r="GH30" s="1290" t="s">
        <v>431</v>
      </c>
      <c r="GI30" s="1290" t="s">
        <v>432</v>
      </c>
      <c r="GJ30" s="1290" t="s">
        <v>433</v>
      </c>
      <c r="GK30" s="1290" t="s">
        <v>434</v>
      </c>
      <c r="GL30" s="1290" t="s">
        <v>435</v>
      </c>
      <c r="GM30" s="1290" t="s">
        <v>436</v>
      </c>
      <c r="GN30" s="1290" t="s">
        <v>437</v>
      </c>
      <c r="GO30" s="1290" t="s">
        <v>438</v>
      </c>
      <c r="GP30" s="1290" t="s">
        <v>439</v>
      </c>
      <c r="GQ30" s="1290" t="s">
        <v>440</v>
      </c>
      <c r="GR30" s="1290" t="s">
        <v>441</v>
      </c>
      <c r="GS30" s="1290" t="s">
        <v>442</v>
      </c>
      <c r="GT30" s="1290" t="s">
        <v>443</v>
      </c>
      <c r="GU30" s="1290" t="s">
        <v>444</v>
      </c>
      <c r="GV30" s="1290" t="s">
        <v>445</v>
      </c>
      <c r="GW30" s="1290" t="s">
        <v>446</v>
      </c>
      <c r="GX30" s="1290" t="s">
        <v>447</v>
      </c>
      <c r="GY30" s="1290" t="s">
        <v>448</v>
      </c>
      <c r="GZ30" s="1290" t="s">
        <v>449</v>
      </c>
      <c r="HA30" s="1290" t="s">
        <v>450</v>
      </c>
      <c r="HB30" s="1290" t="s">
        <v>451</v>
      </c>
      <c r="HC30" s="1290" t="s">
        <v>452</v>
      </c>
      <c r="HD30" s="1290" t="s">
        <v>453</v>
      </c>
      <c r="HE30" s="1290" t="s">
        <v>454</v>
      </c>
      <c r="HF30" s="1290" t="s">
        <v>455</v>
      </c>
      <c r="HG30" s="1290" t="s">
        <v>456</v>
      </c>
      <c r="HH30" s="1290" t="s">
        <v>457</v>
      </c>
      <c r="HI30" s="1290" t="s">
        <v>458</v>
      </c>
      <c r="HJ30" s="1290" t="s">
        <v>459</v>
      </c>
      <c r="HK30" s="1290" t="s">
        <v>460</v>
      </c>
      <c r="HL30" s="1290" t="s">
        <v>461</v>
      </c>
      <c r="HM30" s="1290" t="s">
        <v>462</v>
      </c>
      <c r="HN30" s="1290" t="s">
        <v>463</v>
      </c>
      <c r="HO30" s="1290" t="s">
        <v>464</v>
      </c>
      <c r="HP30" s="1290" t="s">
        <v>465</v>
      </c>
      <c r="HQ30" s="1290" t="s">
        <v>466</v>
      </c>
      <c r="HR30" s="1290" t="s">
        <v>467</v>
      </c>
      <c r="HS30" s="1290" t="s">
        <v>468</v>
      </c>
      <c r="HT30" s="1290" t="s">
        <v>469</v>
      </c>
      <c r="HU30" s="1290" t="s">
        <v>470</v>
      </c>
      <c r="HV30" s="1290" t="s">
        <v>471</v>
      </c>
      <c r="HW30" s="1290" t="s">
        <v>472</v>
      </c>
      <c r="HX30" s="1290" t="s">
        <v>473</v>
      </c>
      <c r="HY30" s="1290" t="s">
        <v>474</v>
      </c>
      <c r="HZ30" s="1290" t="s">
        <v>475</v>
      </c>
      <c r="IA30" s="1290" t="s">
        <v>476</v>
      </c>
      <c r="IB30" s="1290" t="s">
        <v>477</v>
      </c>
      <c r="IC30" s="1290" t="s">
        <v>478</v>
      </c>
      <c r="ID30" s="1290" t="s">
        <v>479</v>
      </c>
      <c r="IE30" s="1290" t="s">
        <v>480</v>
      </c>
      <c r="IF30" s="1290" t="s">
        <v>481</v>
      </c>
      <c r="IG30" s="1290" t="s">
        <v>482</v>
      </c>
      <c r="IH30" s="1290" t="s">
        <v>483</v>
      </c>
      <c r="II30" s="1290" t="s">
        <v>484</v>
      </c>
      <c r="IJ30" s="1290" t="s">
        <v>485</v>
      </c>
      <c r="IK30" s="1290" t="s">
        <v>486</v>
      </c>
      <c r="IL30" s="1290" t="s">
        <v>487</v>
      </c>
      <c r="IM30" s="1290" t="s">
        <v>488</v>
      </c>
      <c r="IN30" s="1290" t="s">
        <v>489</v>
      </c>
      <c r="IO30" s="1290" t="s">
        <v>490</v>
      </c>
      <c r="IP30" s="1290" t="s">
        <v>491</v>
      </c>
      <c r="IQ30" s="1290" t="s">
        <v>492</v>
      </c>
      <c r="IR30" s="1290" t="s">
        <v>493</v>
      </c>
      <c r="IS30" s="1290" t="s">
        <v>494</v>
      </c>
      <c r="IT30" s="1290" t="s">
        <v>495</v>
      </c>
      <c r="IU30" s="1290" t="s">
        <v>496</v>
      </c>
    </row>
    <row r="31" spans="1:255">
      <c r="A31" s="1290" t="s">
        <v>39</v>
      </c>
      <c r="B31" s="1290" t="s">
        <v>497</v>
      </c>
      <c r="C31" s="1290" t="s">
        <v>129</v>
      </c>
      <c r="D31" s="1290" t="s">
        <v>498</v>
      </c>
      <c r="E31" s="1290" t="s">
        <v>12</v>
      </c>
      <c r="F31" s="1290" t="s">
        <v>131</v>
      </c>
    </row>
    <row r="32" spans="1:255">
      <c r="A32" s="1290" t="s">
        <v>39</v>
      </c>
      <c r="B32" s="1290" t="s">
        <v>499</v>
      </c>
      <c r="C32" s="1290" t="s">
        <v>500</v>
      </c>
      <c r="D32" s="1290" t="s">
        <v>501</v>
      </c>
      <c r="E32" s="1290" t="s">
        <v>502</v>
      </c>
      <c r="F32" s="1290" t="s">
        <v>503</v>
      </c>
      <c r="G32" s="1290" t="s">
        <v>504</v>
      </c>
      <c r="H32" s="1290" t="s">
        <v>505</v>
      </c>
      <c r="I32" s="1290" t="s">
        <v>506</v>
      </c>
    </row>
    <row r="33" spans="1:11">
      <c r="A33" s="1290" t="s">
        <v>39</v>
      </c>
      <c r="B33" s="1290" t="s">
        <v>507</v>
      </c>
      <c r="C33" s="1290" t="s">
        <v>508</v>
      </c>
      <c r="D33" s="1290" t="s">
        <v>509</v>
      </c>
      <c r="E33" s="1290" t="s">
        <v>510</v>
      </c>
      <c r="F33" s="1290" t="s">
        <v>511</v>
      </c>
      <c r="G33" s="1290" t="s">
        <v>512</v>
      </c>
      <c r="H33" s="1290" t="s">
        <v>513</v>
      </c>
      <c r="I33" s="1290" t="s">
        <v>514</v>
      </c>
      <c r="J33" s="1290" t="s">
        <v>515</v>
      </c>
      <c r="K33" s="1290" t="s">
        <v>516</v>
      </c>
    </row>
    <row r="34" spans="1:11">
      <c r="A34" s="1290" t="s">
        <v>39</v>
      </c>
      <c r="B34" s="1290" t="s">
        <v>517</v>
      </c>
      <c r="C34" s="1290" t="s">
        <v>518</v>
      </c>
      <c r="D34" s="1290" t="s">
        <v>519</v>
      </c>
      <c r="E34" s="1290" t="s">
        <v>520</v>
      </c>
      <c r="F34" s="1290" t="s">
        <v>521</v>
      </c>
      <c r="G34" s="1290" t="s">
        <v>522</v>
      </c>
    </row>
    <row r="35" spans="1:11">
      <c r="A35" s="1290" t="s">
        <v>39</v>
      </c>
      <c r="B35" s="1290" t="s">
        <v>523</v>
      </c>
      <c r="C35" s="1290" t="s">
        <v>524</v>
      </c>
      <c r="D35" s="1290" t="s">
        <v>525</v>
      </c>
      <c r="E35" s="1290" t="s">
        <v>526</v>
      </c>
      <c r="F35" s="1290" t="s">
        <v>527</v>
      </c>
    </row>
    <row r="36" spans="1:11">
      <c r="A36" s="1290" t="s">
        <v>39</v>
      </c>
      <c r="B36" s="1290" t="s">
        <v>528</v>
      </c>
      <c r="C36" s="1290" t="s">
        <v>529</v>
      </c>
      <c r="D36" s="1290" t="s">
        <v>530</v>
      </c>
      <c r="E36" s="1290" t="s">
        <v>531</v>
      </c>
      <c r="F36" s="1290" t="s">
        <v>522</v>
      </c>
    </row>
    <row r="37" spans="1:11">
      <c r="A37" s="1290" t="s">
        <v>39</v>
      </c>
      <c r="B37" s="1290" t="s">
        <v>532</v>
      </c>
      <c r="C37" s="1290" t="s">
        <v>533</v>
      </c>
      <c r="D37" s="1290" t="s">
        <v>534</v>
      </c>
      <c r="E37" s="1290" t="s">
        <v>535</v>
      </c>
      <c r="F37" s="1290" t="s">
        <v>531</v>
      </c>
      <c r="G37" s="1290" t="s">
        <v>522</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44E38-4C78-4A72-B53E-5B42C8573786}">
  <sheetPr codeName="Sheet27">
    <pageSetUpPr autoPageBreaks="0" fitToPage="1"/>
  </sheetPr>
  <dimension ref="A1:N14"/>
  <sheetViews>
    <sheetView showGridLines="0" topLeftCell="B1" zoomScale="80" zoomScaleNormal="80" workbookViewId="0"/>
  </sheetViews>
  <sheetFormatPr defaultColWidth="9.42578125" defaultRowHeight="15" customHeight="1"/>
  <cols>
    <col min="1" max="1" width="2.42578125" style="31" hidden="1" customWidth="1"/>
    <col min="2" max="2" width="19.42578125" style="31" customWidth="1"/>
    <col min="3" max="3" width="20" style="31" customWidth="1"/>
    <col min="4" max="6" width="14.42578125" style="31" customWidth="1"/>
    <col min="7" max="8" width="18.5703125" style="31" customWidth="1"/>
    <col min="9" max="13" width="9.42578125" style="31" customWidth="1"/>
    <col min="14" max="14" width="3.42578125" style="31" customWidth="1"/>
    <col min="15" max="16384" width="9.42578125" style="31"/>
  </cols>
  <sheetData>
    <row r="1" spans="2:14" ht="17.25" customHeight="1">
      <c r="B1" s="28" t="s">
        <v>1374</v>
      </c>
      <c r="C1" s="28"/>
      <c r="D1" s="28"/>
      <c r="E1" s="28"/>
      <c r="F1" s="28"/>
      <c r="G1" s="28"/>
      <c r="H1" s="28"/>
      <c r="I1" s="28"/>
      <c r="J1" s="28"/>
      <c r="K1" s="28"/>
      <c r="L1" s="28"/>
      <c r="M1" s="28"/>
      <c r="N1" s="28"/>
    </row>
    <row r="2" spans="2:14" ht="15" customHeight="1">
      <c r="B2" s="328" t="s">
        <v>537</v>
      </c>
      <c r="C2" s="966" t="str">
        <f>'Cover Page'!F15</f>
        <v>&lt;&lt;Enter by Insurer&gt;&gt;</v>
      </c>
      <c r="D2" s="967"/>
    </row>
    <row r="3" spans="2:14" ht="15" customHeight="1">
      <c r="B3" s="328" t="s">
        <v>538</v>
      </c>
      <c r="C3" s="966" t="str">
        <f>TEXT(IF('Cover Page'!P13="","",'Cover Page'!P13), "[$-en-HK,1]dd mmm yyyy")</f>
        <v/>
      </c>
      <c r="D3" s="967"/>
    </row>
    <row r="4" spans="2:14" ht="15" customHeight="1">
      <c r="B4" s="328" t="s">
        <v>539</v>
      </c>
      <c r="C4" s="1075"/>
      <c r="D4" s="1076"/>
    </row>
    <row r="6" spans="2:14" ht="15" customHeight="1">
      <c r="B6" s="541" t="s">
        <v>1375</v>
      </c>
      <c r="C6" s="72"/>
      <c r="D6" s="72"/>
      <c r="E6" s="72"/>
      <c r="F6" s="72"/>
      <c r="G6" s="542"/>
      <c r="H6" s="542"/>
    </row>
    <row r="7" spans="2:14" ht="15" customHeight="1">
      <c r="B7" s="1072" t="s">
        <v>1376</v>
      </c>
      <c r="C7" s="1077"/>
      <c r="D7" s="1077"/>
      <c r="E7" s="1077"/>
      <c r="F7" s="1077"/>
      <c r="G7" s="1066" t="s">
        <v>1377</v>
      </c>
      <c r="H7" s="1066" t="s">
        <v>1378</v>
      </c>
    </row>
    <row r="8" spans="2:14" ht="15" customHeight="1">
      <c r="B8" s="1068" t="s">
        <v>1379</v>
      </c>
      <c r="C8" s="1069"/>
      <c r="D8" s="1068" t="s">
        <v>1288</v>
      </c>
      <c r="E8" s="1069"/>
      <c r="F8" s="1072" t="s">
        <v>557</v>
      </c>
      <c r="G8" s="1067"/>
      <c r="H8" s="799"/>
    </row>
    <row r="9" spans="2:14" ht="15" customHeight="1">
      <c r="B9" s="1070"/>
      <c r="C9" s="1071"/>
      <c r="D9" s="1070"/>
      <c r="E9" s="1071"/>
      <c r="F9" s="1073"/>
      <c r="G9" s="1067"/>
      <c r="H9" s="799"/>
    </row>
    <row r="10" spans="2:14" ht="15" customHeight="1">
      <c r="B10" s="1074"/>
      <c r="C10" s="1074"/>
      <c r="D10" s="1074"/>
      <c r="E10" s="1074"/>
      <c r="F10" s="203">
        <f>SUM(B10:E10)</f>
        <v>0</v>
      </c>
      <c r="G10" s="204"/>
      <c r="H10" s="200"/>
    </row>
    <row r="11" spans="2:14" ht="15" customHeight="1">
      <c r="B11" s="72"/>
      <c r="C11" s="72"/>
      <c r="D11" s="72"/>
      <c r="E11" s="72"/>
      <c r="F11" s="72"/>
      <c r="G11" s="72"/>
      <c r="H11" s="72"/>
    </row>
    <row r="12" spans="2:14" ht="15" customHeight="1">
      <c r="B12" s="72" t="s">
        <v>1380</v>
      </c>
      <c r="C12" s="72"/>
      <c r="D12" s="72"/>
      <c r="E12" s="72"/>
      <c r="F12" s="72"/>
      <c r="G12" s="72"/>
      <c r="H12" s="72"/>
    </row>
    <row r="13" spans="2:14" ht="15" customHeight="1">
      <c r="B13" s="543" t="s">
        <v>1381</v>
      </c>
      <c r="C13" s="56" t="str">
        <f>IF('B.G.R.1A GI Results (AY)'!L17&gt;0,IF(AND(F10&gt;0,G10&gt;0),"OK","Commentary Required"),"OK")</f>
        <v>OK</v>
      </c>
      <c r="D13" s="72"/>
      <c r="E13" s="72"/>
      <c r="F13" s="72"/>
      <c r="G13" s="72"/>
      <c r="H13" s="72"/>
    </row>
    <row r="14" spans="2:14" ht="15" customHeight="1">
      <c r="B14" s="26" t="s">
        <v>95</v>
      </c>
      <c r="C14" s="544"/>
      <c r="D14" s="72"/>
      <c r="E14" s="72"/>
      <c r="F14" s="72"/>
      <c r="G14" s="72"/>
      <c r="H14" s="72"/>
    </row>
  </sheetData>
  <mergeCells count="11">
    <mergeCell ref="B10:C10"/>
    <mergeCell ref="D10:E10"/>
    <mergeCell ref="C2:D2"/>
    <mergeCell ref="C3:D3"/>
    <mergeCell ref="C4:D4"/>
    <mergeCell ref="B7:F7"/>
    <mergeCell ref="G7:G9"/>
    <mergeCell ref="H7:H9"/>
    <mergeCell ref="B8:C9"/>
    <mergeCell ref="D8:E9"/>
    <mergeCell ref="F8:F9"/>
  </mergeCells>
  <conditionalFormatting sqref="C13">
    <cfRule type="cellIs" dxfId="50" priority="1" operator="equal">
      <formula>"OK"</formula>
    </cfRule>
    <cfRule type="expression" dxfId="49" priority="2">
      <formula>OR(C13="Error",C13="ERROR")</formula>
    </cfRule>
    <cfRule type="cellIs" dxfId="48" priority="3" operator="equal">
      <formula>"Commentary Required"</formula>
    </cfRule>
  </conditionalFormatting>
  <dataValidations count="2">
    <dataValidation type="whole" allowBlank="1" showInputMessage="1" showErrorMessage="1" error="Please enter integer" sqref="D10 B10 G10:H10" xr:uid="{823D8603-FA2B-4E40-B8A7-0264C4370333}">
      <formula1>-999999999999999</formula1>
      <formula2>999999999999999</formula2>
    </dataValidation>
    <dataValidation type="decimal" allowBlank="1" showInputMessage="1" showErrorMessage="1" errorTitle="Error" error="Please enter a number of +/- 11 digits" sqref="C10 E10" xr:uid="{A2837643-AEEF-44BB-BD18-43B50C87AA3E}">
      <formula1>-99999999999</formula1>
      <formula2>99999999999</formula2>
    </dataValidation>
  </dataValidations>
  <pageMargins left="0.25" right="0.25" top="0.75" bottom="0.75" header="0.3" footer="0.3"/>
  <pageSetup paperSize="9" scale="83" fitToHeight="0"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352F8-55E8-4705-9204-FB0C8F7FD722}">
  <sheetPr codeName="Sheet28">
    <pageSetUpPr fitToPage="1"/>
  </sheetPr>
  <dimension ref="A1:AJ29"/>
  <sheetViews>
    <sheetView zoomScale="80" zoomScaleNormal="80" workbookViewId="0"/>
  </sheetViews>
  <sheetFormatPr defaultColWidth="8.42578125" defaultRowHeight="12.75"/>
  <cols>
    <col min="1" max="1" width="17.42578125" style="207" customWidth="1"/>
    <col min="2" max="2" width="60.42578125" style="207" customWidth="1"/>
    <col min="3" max="10" width="15.42578125" style="207" customWidth="1"/>
    <col min="11" max="11" width="7" style="207" customWidth="1"/>
    <col min="12" max="12" width="9.42578125" style="207" customWidth="1"/>
    <col min="13" max="33" width="5" style="207" customWidth="1"/>
    <col min="34" max="34" width="7.42578125" style="207" customWidth="1"/>
    <col min="35" max="35" width="3.42578125" style="207" customWidth="1"/>
    <col min="36" max="36" width="13.42578125" style="207" customWidth="1"/>
    <col min="37" max="16384" width="8.42578125" style="207"/>
  </cols>
  <sheetData>
    <row r="1" spans="1:36" ht="17.25" customHeight="1">
      <c r="A1" s="28" t="s">
        <v>1382</v>
      </c>
      <c r="B1" s="205"/>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6"/>
    </row>
    <row r="2" spans="1:36" ht="13.35" customHeight="1">
      <c r="A2" s="328" t="s">
        <v>537</v>
      </c>
      <c r="B2" s="329" t="str">
        <f>'Cover Page'!F15</f>
        <v>&lt;&lt;Enter by Insurer&gt;&gt;</v>
      </c>
      <c r="C2" s="36"/>
    </row>
    <row r="3" spans="1:36" ht="13.35" customHeight="1">
      <c r="A3" s="328" t="s">
        <v>538</v>
      </c>
      <c r="B3" s="545" t="str">
        <f>TEXT(IF('Cover Page'!P13="","",'Cover Page'!P13), "[$-en-HK,1]dd mmm yyyy")</f>
        <v/>
      </c>
      <c r="C3" s="36"/>
    </row>
    <row r="4" spans="1:36" ht="13.35" customHeight="1">
      <c r="A4" s="328" t="s">
        <v>539</v>
      </c>
      <c r="B4" s="539"/>
      <c r="C4" s="36"/>
    </row>
    <row r="5" spans="1:36" s="31" customFormat="1" ht="13.35" customHeight="1"/>
    <row r="6" spans="1:36" ht="13.35" customHeight="1">
      <c r="A6" s="1082">
        <v>1</v>
      </c>
      <c r="B6" s="1084" t="s">
        <v>1383</v>
      </c>
      <c r="C6" s="1085"/>
      <c r="D6" s="1085"/>
      <c r="E6" s="1085"/>
      <c r="F6" s="1085"/>
      <c r="G6" s="1085"/>
      <c r="H6" s="1085"/>
      <c r="I6" s="1085"/>
      <c r="J6" s="1085"/>
      <c r="K6" s="1085"/>
      <c r="L6" s="1085"/>
      <c r="M6" s="1085"/>
      <c r="N6" s="1085"/>
      <c r="O6" s="1085"/>
      <c r="P6" s="1085"/>
      <c r="Q6" s="1085"/>
      <c r="R6" s="1085"/>
      <c r="S6" s="1085"/>
      <c r="T6" s="1085"/>
      <c r="U6" s="1085"/>
      <c r="V6" s="1085"/>
      <c r="W6" s="1085"/>
      <c r="X6" s="1085"/>
      <c r="Y6" s="1085"/>
      <c r="Z6" s="1085"/>
      <c r="AA6" s="1085"/>
      <c r="AB6" s="1086"/>
      <c r="AC6" s="1087"/>
      <c r="AD6" s="1087"/>
      <c r="AE6" s="1087"/>
      <c r="AF6" s="1088"/>
      <c r="AG6" s="1089"/>
      <c r="AH6" s="1089"/>
    </row>
    <row r="7" spans="1:36" ht="17.25" customHeight="1">
      <c r="A7" s="1083"/>
      <c r="B7" s="1084" t="s">
        <v>1384</v>
      </c>
      <c r="C7" s="1085"/>
      <c r="D7" s="1085"/>
      <c r="E7" s="1085"/>
      <c r="F7" s="1085"/>
      <c r="G7" s="1085"/>
      <c r="H7" s="1085"/>
      <c r="I7" s="1085"/>
      <c r="J7" s="1085"/>
      <c r="K7" s="1085"/>
      <c r="L7" s="1085"/>
      <c r="M7" s="1085"/>
      <c r="N7" s="1085"/>
      <c r="O7" s="1085"/>
      <c r="P7" s="1085"/>
      <c r="Q7" s="1085"/>
      <c r="R7" s="1085"/>
      <c r="S7" s="1085"/>
      <c r="T7" s="1085"/>
      <c r="U7" s="1085"/>
      <c r="V7" s="1085"/>
      <c r="W7" s="1085"/>
      <c r="X7" s="1085"/>
      <c r="Y7" s="1085"/>
      <c r="Z7" s="1085"/>
      <c r="AA7" s="1085"/>
      <c r="AB7" s="1087"/>
      <c r="AC7" s="1087"/>
      <c r="AD7" s="1087"/>
      <c r="AE7" s="1087"/>
      <c r="AF7" s="1089"/>
      <c r="AG7" s="1089"/>
      <c r="AH7" s="1089"/>
    </row>
    <row r="8" spans="1:36" ht="29.25" customHeight="1">
      <c r="A8" s="1078"/>
      <c r="B8" s="1080" t="s">
        <v>1385</v>
      </c>
      <c r="C8" s="1080" t="s">
        <v>1386</v>
      </c>
      <c r="D8" s="1081"/>
      <c r="E8" s="1081"/>
      <c r="F8" s="1080" t="s">
        <v>1387</v>
      </c>
      <c r="G8" s="1081"/>
      <c r="H8" s="1081"/>
      <c r="I8" s="1081"/>
      <c r="J8" s="1080" t="s">
        <v>1388</v>
      </c>
      <c r="K8" s="1081"/>
      <c r="L8" s="1081"/>
      <c r="M8" s="1081"/>
      <c r="N8" s="1081"/>
      <c r="O8" s="1080" t="s">
        <v>1389</v>
      </c>
      <c r="P8" s="1081"/>
      <c r="Q8" s="1081"/>
      <c r="R8" s="1081"/>
      <c r="S8" s="1080" t="s">
        <v>1390</v>
      </c>
      <c r="T8" s="1081"/>
      <c r="U8" s="1081"/>
      <c r="V8" s="1081"/>
      <c r="W8" s="1081"/>
      <c r="X8" s="1081"/>
      <c r="Y8" s="1080" t="s">
        <v>1391</v>
      </c>
      <c r="Z8" s="1081"/>
      <c r="AA8" s="1081"/>
      <c r="AB8" s="1081"/>
      <c r="AC8" s="1081"/>
      <c r="AD8" s="1080" t="s">
        <v>1392</v>
      </c>
      <c r="AE8" s="1081"/>
      <c r="AF8" s="1081"/>
      <c r="AG8" s="1081"/>
      <c r="AH8" s="1081"/>
    </row>
    <row r="9" spans="1:36" ht="37.5" customHeight="1">
      <c r="A9" s="1079"/>
      <c r="B9" s="1081"/>
      <c r="C9" s="1090" t="s">
        <v>1393</v>
      </c>
      <c r="D9" s="1091"/>
      <c r="E9" s="1091"/>
      <c r="F9" s="1090" t="s">
        <v>1394</v>
      </c>
      <c r="G9" s="1091"/>
      <c r="H9" s="1091"/>
      <c r="I9" s="1091"/>
      <c r="J9" s="1090" t="s">
        <v>1394</v>
      </c>
      <c r="K9" s="1091"/>
      <c r="L9" s="1091"/>
      <c r="M9" s="1091"/>
      <c r="N9" s="1091"/>
      <c r="O9" s="1090" t="s">
        <v>1395</v>
      </c>
      <c r="P9" s="1091"/>
      <c r="Q9" s="1091"/>
      <c r="R9" s="1091"/>
      <c r="S9" s="1090" t="s">
        <v>1396</v>
      </c>
      <c r="T9" s="1091"/>
      <c r="U9" s="1091"/>
      <c r="V9" s="1091"/>
      <c r="W9" s="1091"/>
      <c r="X9" s="1091"/>
      <c r="Y9" s="1090" t="s">
        <v>1397</v>
      </c>
      <c r="Z9" s="1091"/>
      <c r="AA9" s="1091"/>
      <c r="AB9" s="1091"/>
      <c r="AC9" s="1091"/>
      <c r="AD9" s="1090" t="s">
        <v>1397</v>
      </c>
      <c r="AE9" s="1091"/>
      <c r="AF9" s="1091"/>
      <c r="AG9" s="1091"/>
      <c r="AH9" s="1091"/>
    </row>
    <row r="10" spans="1:36" ht="13.35" customHeight="1">
      <c r="A10" s="550"/>
      <c r="B10" s="208"/>
      <c r="C10" s="1092"/>
      <c r="D10" s="1093"/>
      <c r="E10" s="1094"/>
      <c r="F10" s="1092"/>
      <c r="G10" s="1093"/>
      <c r="H10" s="1093"/>
      <c r="I10" s="1094"/>
      <c r="J10" s="1092"/>
      <c r="K10" s="1093"/>
      <c r="L10" s="1093"/>
      <c r="M10" s="1093"/>
      <c r="N10" s="1094"/>
      <c r="O10" s="1092"/>
      <c r="P10" s="1093"/>
      <c r="Q10" s="1093"/>
      <c r="R10" s="1094"/>
      <c r="S10" s="1092"/>
      <c r="T10" s="1093"/>
      <c r="U10" s="1093"/>
      <c r="V10" s="1093"/>
      <c r="W10" s="1093"/>
      <c r="X10" s="1094"/>
      <c r="Y10" s="1095"/>
      <c r="Z10" s="1096"/>
      <c r="AA10" s="1096"/>
      <c r="AB10" s="1096"/>
      <c r="AC10" s="1097"/>
      <c r="AD10" s="1095"/>
      <c r="AE10" s="1096"/>
      <c r="AF10" s="1096"/>
      <c r="AG10" s="1096"/>
      <c r="AH10" s="1097"/>
    </row>
    <row r="11" spans="1:36" ht="13.35" customHeight="1">
      <c r="A11" s="550"/>
      <c r="B11" s="208"/>
      <c r="C11" s="1092"/>
      <c r="D11" s="1093"/>
      <c r="E11" s="1094"/>
      <c r="F11" s="1092"/>
      <c r="G11" s="1093"/>
      <c r="H11" s="1093"/>
      <c r="I11" s="1094"/>
      <c r="J11" s="1092"/>
      <c r="K11" s="1093"/>
      <c r="L11" s="1093"/>
      <c r="M11" s="1093"/>
      <c r="N11" s="1094"/>
      <c r="O11" s="1092"/>
      <c r="P11" s="1093"/>
      <c r="Q11" s="1093"/>
      <c r="R11" s="1094"/>
      <c r="S11" s="1092"/>
      <c r="T11" s="1093"/>
      <c r="U11" s="1093"/>
      <c r="V11" s="1093"/>
      <c r="W11" s="1093"/>
      <c r="X11" s="1094"/>
      <c r="Y11" s="1095"/>
      <c r="Z11" s="1096"/>
      <c r="AA11" s="1096"/>
      <c r="AB11" s="1096"/>
      <c r="AC11" s="1097"/>
      <c r="AD11" s="1095"/>
      <c r="AE11" s="1096"/>
      <c r="AF11" s="1096"/>
      <c r="AG11" s="1096"/>
      <c r="AH11" s="1097"/>
    </row>
    <row r="12" spans="1:36" ht="13.35" customHeight="1">
      <c r="A12" s="550"/>
      <c r="B12" s="208"/>
      <c r="C12" s="1092"/>
      <c r="D12" s="1093"/>
      <c r="E12" s="1094"/>
      <c r="F12" s="1092"/>
      <c r="G12" s="1093"/>
      <c r="H12" s="1093"/>
      <c r="I12" s="1094"/>
      <c r="J12" s="1092"/>
      <c r="K12" s="1093"/>
      <c r="L12" s="1093"/>
      <c r="M12" s="1093"/>
      <c r="N12" s="1094"/>
      <c r="O12" s="1092"/>
      <c r="P12" s="1093"/>
      <c r="Q12" s="1093"/>
      <c r="R12" s="1094"/>
      <c r="S12" s="1092"/>
      <c r="T12" s="1093"/>
      <c r="U12" s="1093"/>
      <c r="V12" s="1093"/>
      <c r="W12" s="1093"/>
      <c r="X12" s="1094"/>
      <c r="Y12" s="1095"/>
      <c r="Z12" s="1096"/>
      <c r="AA12" s="1096"/>
      <c r="AB12" s="1096"/>
      <c r="AC12" s="1097"/>
      <c r="AD12" s="1095"/>
      <c r="AE12" s="1096"/>
      <c r="AF12" s="1096"/>
      <c r="AG12" s="1096"/>
      <c r="AH12" s="1097"/>
    </row>
    <row r="13" spans="1:36" ht="13.35" customHeight="1">
      <c r="A13" s="550"/>
      <c r="B13" s="208"/>
      <c r="C13" s="1092"/>
      <c r="D13" s="1093"/>
      <c r="E13" s="1094"/>
      <c r="F13" s="1092"/>
      <c r="G13" s="1093"/>
      <c r="H13" s="1093"/>
      <c r="I13" s="1094"/>
      <c r="J13" s="1092"/>
      <c r="K13" s="1093"/>
      <c r="L13" s="1093"/>
      <c r="M13" s="1093"/>
      <c r="N13" s="1094"/>
      <c r="O13" s="1092"/>
      <c r="P13" s="1093"/>
      <c r="Q13" s="1093"/>
      <c r="R13" s="1094"/>
      <c r="S13" s="1092"/>
      <c r="T13" s="1093"/>
      <c r="U13" s="1093"/>
      <c r="V13" s="1093"/>
      <c r="W13" s="1093"/>
      <c r="X13" s="1094"/>
      <c r="Y13" s="1095"/>
      <c r="Z13" s="1096"/>
      <c r="AA13" s="1096"/>
      <c r="AB13" s="1096"/>
      <c r="AC13" s="1097"/>
      <c r="AD13" s="1095"/>
      <c r="AE13" s="1096"/>
      <c r="AF13" s="1096"/>
      <c r="AG13" s="1096"/>
      <c r="AH13" s="1097"/>
    </row>
    <row r="14" spans="1:36" s="31" customFormat="1" ht="36.75" customHeight="1">
      <c r="B14" s="551"/>
      <c r="C14" s="551"/>
      <c r="D14" s="551"/>
      <c r="E14" s="551"/>
      <c r="F14" s="551"/>
      <c r="G14" s="551"/>
      <c r="H14" s="551"/>
      <c r="I14" s="551"/>
      <c r="J14" s="551"/>
      <c r="K14" s="551"/>
      <c r="L14" s="551"/>
      <c r="M14" s="551"/>
      <c r="N14" s="551"/>
      <c r="O14" s="551"/>
      <c r="P14" s="551"/>
      <c r="Q14" s="551"/>
      <c r="R14" s="551"/>
      <c r="S14" s="551"/>
      <c r="T14" s="551"/>
      <c r="U14" s="551"/>
      <c r="V14" s="551"/>
      <c r="W14" s="551"/>
      <c r="X14" s="551"/>
      <c r="Y14" s="551"/>
      <c r="Z14" s="551"/>
      <c r="AA14" s="551"/>
      <c r="AB14" s="551"/>
      <c r="AC14" s="551"/>
      <c r="AD14" s="551"/>
      <c r="AE14" s="551"/>
      <c r="AF14" s="551"/>
      <c r="AG14" s="551"/>
      <c r="AH14" s="551"/>
    </row>
    <row r="15" spans="1:36" s="31" customFormat="1" ht="13.35" customHeight="1"/>
    <row r="16" spans="1:36" ht="13.35" customHeight="1">
      <c r="A16" s="546">
        <v>2</v>
      </c>
      <c r="B16" s="1084" t="s">
        <v>1398</v>
      </c>
      <c r="C16" s="1085"/>
      <c r="D16" s="1085"/>
      <c r="E16" s="1085"/>
      <c r="F16" s="1085"/>
      <c r="G16" s="1085"/>
      <c r="H16" s="1085"/>
      <c r="I16" s="1085"/>
      <c r="J16" s="1086"/>
      <c r="K16" s="1087"/>
      <c r="L16" s="548"/>
    </row>
    <row r="17" spans="1:12" ht="46.5" customHeight="1">
      <c r="A17" s="1082"/>
      <c r="B17" s="1098" t="s">
        <v>1399</v>
      </c>
      <c r="C17" s="552" t="s">
        <v>1400</v>
      </c>
      <c r="D17" s="1100" t="s">
        <v>1401</v>
      </c>
      <c r="E17" s="1101"/>
      <c r="F17" s="552" t="s">
        <v>1402</v>
      </c>
      <c r="G17" s="552" t="s">
        <v>1403</v>
      </c>
      <c r="H17" s="552" t="s">
        <v>1404</v>
      </c>
      <c r="I17" s="1102" t="s">
        <v>1405</v>
      </c>
      <c r="J17" s="1103"/>
      <c r="K17" s="1102" t="s">
        <v>1406</v>
      </c>
      <c r="L17" s="1103"/>
    </row>
    <row r="18" spans="1:12" ht="13.35" customHeight="1">
      <c r="A18" s="1083"/>
      <c r="B18" s="1099"/>
      <c r="C18" s="553" t="s">
        <v>1407</v>
      </c>
      <c r="D18" s="1084" t="s">
        <v>1407</v>
      </c>
      <c r="E18" s="1085"/>
      <c r="F18" s="553" t="s">
        <v>1407</v>
      </c>
      <c r="G18" s="553" t="s">
        <v>1407</v>
      </c>
      <c r="H18" s="553" t="s">
        <v>1407</v>
      </c>
      <c r="I18" s="1104" t="s">
        <v>1407</v>
      </c>
      <c r="J18" s="1105"/>
      <c r="K18" s="1104" t="s">
        <v>1407</v>
      </c>
      <c r="L18" s="1105"/>
    </row>
    <row r="19" spans="1:12" ht="53.1" customHeight="1">
      <c r="A19" s="1083"/>
      <c r="B19" s="1099"/>
      <c r="C19" s="553"/>
      <c r="D19" s="555" t="s">
        <v>1408</v>
      </c>
      <c r="E19" s="556" t="s">
        <v>1409</v>
      </c>
      <c r="F19" s="553"/>
      <c r="G19" s="553"/>
      <c r="H19" s="553"/>
      <c r="I19" s="1108"/>
      <c r="J19" s="1109"/>
      <c r="K19" s="1108"/>
      <c r="L19" s="1109"/>
    </row>
    <row r="20" spans="1:12" ht="13.35" customHeight="1">
      <c r="A20" s="1083"/>
      <c r="B20" s="1099"/>
      <c r="C20" s="557" t="s">
        <v>1410</v>
      </c>
      <c r="D20" s="557" t="s">
        <v>1411</v>
      </c>
      <c r="E20" s="558" t="s">
        <v>1412</v>
      </c>
      <c r="F20" s="557" t="s">
        <v>1413</v>
      </c>
      <c r="G20" s="559"/>
      <c r="H20" s="557" t="s">
        <v>1414</v>
      </c>
      <c r="I20" s="1110" t="s">
        <v>1415</v>
      </c>
      <c r="J20" s="1111"/>
      <c r="K20" s="1110" t="s">
        <v>1416</v>
      </c>
      <c r="L20" s="1111"/>
    </row>
    <row r="21" spans="1:12" ht="13.35" customHeight="1">
      <c r="A21" s="550"/>
      <c r="B21" s="549" t="s">
        <v>1417</v>
      </c>
      <c r="C21" s="560"/>
      <c r="D21" s="560"/>
      <c r="E21" s="560"/>
      <c r="F21" s="560"/>
      <c r="G21" s="779"/>
      <c r="H21" s="560"/>
      <c r="I21" s="1106"/>
      <c r="J21" s="1106"/>
      <c r="K21" s="1107">
        <f t="shared" ref="K21:K26" si="0">SUM(H21:J21)</f>
        <v>0</v>
      </c>
      <c r="L21" s="1107"/>
    </row>
    <row r="22" spans="1:12" ht="13.35" customHeight="1">
      <c r="A22" s="550"/>
      <c r="B22" s="549" t="s">
        <v>1418</v>
      </c>
      <c r="C22" s="780">
        <f>SUM(D22:F22)</f>
        <v>0</v>
      </c>
      <c r="D22" s="778"/>
      <c r="E22" s="778"/>
      <c r="F22" s="778"/>
      <c r="G22" s="778"/>
      <c r="H22" s="778"/>
      <c r="I22" s="1106"/>
      <c r="J22" s="1106"/>
      <c r="K22" s="1112">
        <f t="shared" si="0"/>
        <v>0</v>
      </c>
      <c r="L22" s="1112"/>
    </row>
    <row r="23" spans="1:12" ht="13.35" customHeight="1">
      <c r="A23" s="550"/>
      <c r="B23" s="549" t="s">
        <v>1419</v>
      </c>
      <c r="C23" s="561"/>
      <c r="D23" s="561"/>
      <c r="E23" s="561"/>
      <c r="F23" s="561"/>
      <c r="G23" s="778"/>
      <c r="H23" s="561"/>
      <c r="I23" s="1106"/>
      <c r="J23" s="1106"/>
      <c r="K23" s="1112">
        <f t="shared" si="0"/>
        <v>0</v>
      </c>
      <c r="L23" s="1112"/>
    </row>
    <row r="24" spans="1:12" ht="13.35" customHeight="1">
      <c r="A24" s="550"/>
      <c r="B24" s="549" t="s">
        <v>1420</v>
      </c>
      <c r="C24" s="561"/>
      <c r="D24" s="561"/>
      <c r="E24" s="561"/>
      <c r="F24" s="561"/>
      <c r="G24" s="778"/>
      <c r="H24" s="561"/>
      <c r="I24" s="1106"/>
      <c r="J24" s="1106"/>
      <c r="K24" s="1112">
        <f t="shared" si="0"/>
        <v>0</v>
      </c>
      <c r="L24" s="1112"/>
    </row>
    <row r="25" spans="1:12" ht="13.35" customHeight="1">
      <c r="A25" s="550"/>
      <c r="B25" s="549" t="s">
        <v>1421</v>
      </c>
      <c r="C25" s="561"/>
      <c r="D25" s="561"/>
      <c r="E25" s="561"/>
      <c r="F25" s="561"/>
      <c r="G25" s="778"/>
      <c r="H25" s="561"/>
      <c r="I25" s="1106"/>
      <c r="J25" s="1106"/>
      <c r="K25" s="1112">
        <f t="shared" si="0"/>
        <v>0</v>
      </c>
      <c r="L25" s="1112"/>
    </row>
    <row r="26" spans="1:12" ht="13.35" customHeight="1">
      <c r="A26" s="550"/>
      <c r="B26" s="549" t="s">
        <v>206</v>
      </c>
      <c r="C26" s="561"/>
      <c r="D26" s="561"/>
      <c r="E26" s="561"/>
      <c r="F26" s="561"/>
      <c r="G26" s="778"/>
      <c r="H26" s="561"/>
      <c r="I26" s="1106"/>
      <c r="J26" s="1106"/>
      <c r="K26" s="1112">
        <f t="shared" si="0"/>
        <v>0</v>
      </c>
      <c r="L26" s="1112"/>
    </row>
    <row r="27" spans="1:12" ht="13.35" customHeight="1">
      <c r="A27" s="550"/>
      <c r="B27" s="549" t="s">
        <v>557</v>
      </c>
      <c r="C27" s="780">
        <f t="shared" ref="C27:H27" si="1">SUM(C21:C26)</f>
        <v>0</v>
      </c>
      <c r="D27" s="780">
        <f t="shared" si="1"/>
        <v>0</v>
      </c>
      <c r="E27" s="780">
        <f t="shared" si="1"/>
        <v>0</v>
      </c>
      <c r="F27" s="780">
        <f t="shared" si="1"/>
        <v>0</v>
      </c>
      <c r="G27" s="780">
        <f t="shared" si="1"/>
        <v>0</v>
      </c>
      <c r="H27" s="780">
        <f t="shared" si="1"/>
        <v>0</v>
      </c>
      <c r="I27" s="1112">
        <f>SUM(I21:J26)</f>
        <v>0</v>
      </c>
      <c r="J27" s="1112"/>
      <c r="K27" s="1112">
        <f>SUM(K21:L26)</f>
        <v>0</v>
      </c>
      <c r="L27" s="1112"/>
    </row>
    <row r="28" spans="1:12" s="31" customFormat="1" ht="13.35" customHeight="1"/>
    <row r="29" spans="1:12" ht="17.25" customHeight="1"/>
  </sheetData>
  <mergeCells count="77">
    <mergeCell ref="I25:J25"/>
    <mergeCell ref="K25:L25"/>
    <mergeCell ref="I26:J26"/>
    <mergeCell ref="K26:L26"/>
    <mergeCell ref="I27:J27"/>
    <mergeCell ref="K27:L27"/>
    <mergeCell ref="I22:J22"/>
    <mergeCell ref="K22:L22"/>
    <mergeCell ref="I23:J23"/>
    <mergeCell ref="K23:L23"/>
    <mergeCell ref="I24:J24"/>
    <mergeCell ref="K24:L24"/>
    <mergeCell ref="I21:J21"/>
    <mergeCell ref="K21:L21"/>
    <mergeCell ref="AD13:AH13"/>
    <mergeCell ref="B16:I16"/>
    <mergeCell ref="J16:K16"/>
    <mergeCell ref="C13:E13"/>
    <mergeCell ref="F13:I13"/>
    <mergeCell ref="J13:N13"/>
    <mergeCell ref="O13:R13"/>
    <mergeCell ref="S13:X13"/>
    <mergeCell ref="Y13:AC13"/>
    <mergeCell ref="K18:L18"/>
    <mergeCell ref="I19:J19"/>
    <mergeCell ref="K19:L19"/>
    <mergeCell ref="I20:J20"/>
    <mergeCell ref="K20:L20"/>
    <mergeCell ref="A17:A20"/>
    <mergeCell ref="B17:B20"/>
    <mergeCell ref="D17:E17"/>
    <mergeCell ref="I17:J17"/>
    <mergeCell ref="K17:L17"/>
    <mergeCell ref="D18:E18"/>
    <mergeCell ref="I18:J18"/>
    <mergeCell ref="Y10:AC10"/>
    <mergeCell ref="AD10:AH10"/>
    <mergeCell ref="AD11:AH11"/>
    <mergeCell ref="C12:E12"/>
    <mergeCell ref="F12:I12"/>
    <mergeCell ref="J12:N12"/>
    <mergeCell ref="O12:R12"/>
    <mergeCell ref="S12:X12"/>
    <mergeCell ref="Y12:AC12"/>
    <mergeCell ref="AD12:AH12"/>
    <mergeCell ref="C11:E11"/>
    <mergeCell ref="F11:I11"/>
    <mergeCell ref="J11:N11"/>
    <mergeCell ref="O11:R11"/>
    <mergeCell ref="S11:X11"/>
    <mergeCell ref="Y11:AC11"/>
    <mergeCell ref="C10:E10"/>
    <mergeCell ref="F10:I10"/>
    <mergeCell ref="J10:N10"/>
    <mergeCell ref="O10:R10"/>
    <mergeCell ref="S10:X10"/>
    <mergeCell ref="O8:R8"/>
    <mergeCell ref="S8:X8"/>
    <mergeCell ref="Y8:AC8"/>
    <mergeCell ref="AD8:AH8"/>
    <mergeCell ref="C9:E9"/>
    <mergeCell ref="F9:I9"/>
    <mergeCell ref="J9:N9"/>
    <mergeCell ref="O9:R9"/>
    <mergeCell ref="S9:X9"/>
    <mergeCell ref="Y9:AC9"/>
    <mergeCell ref="AD9:AH9"/>
    <mergeCell ref="A6:A7"/>
    <mergeCell ref="B6:AA6"/>
    <mergeCell ref="AB6:AE7"/>
    <mergeCell ref="AF6:AH7"/>
    <mergeCell ref="B7:AA7"/>
    <mergeCell ref="A8:A9"/>
    <mergeCell ref="B8:B9"/>
    <mergeCell ref="C8:E8"/>
    <mergeCell ref="F8:I8"/>
    <mergeCell ref="J8:N8"/>
  </mergeCells>
  <dataValidations count="1">
    <dataValidation type="decimal" allowBlank="1" showInputMessage="1" showErrorMessage="1" errorTitle="Error" error="Please enter a number of +/- 11 digits" sqref="G21 G23:G26 D22:H22 I21:J26" xr:uid="{FA4F260A-82A0-4E8E-BF16-DE4989D600F8}">
      <formula1>-99999999999</formula1>
      <formula2>99999999999</formula2>
    </dataValidation>
  </dataValidations>
  <pageMargins left="0.70866141732283505" right="0.70866141732283505" top="0.74803149606299202" bottom="0.74803149606299202" header="0.31496062992126" footer="0.31496062992126"/>
  <pageSetup paperSize="9" scale="39"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4DB2BFD-1B27-4F8A-8F7C-F4E141061999}">
          <x14:formula1>
            <xm:f>DropDownList!$E$14:$F$14</xm:f>
          </x14:formula1>
          <xm:sqref>Y10 Z10 AA10 AB10 AC10 AD10 AE10 AF10 AG10 AH10 Y11 Z11 AA11 AB11 AC11 AD11 AE11 AF11 AG11 AH11 Y12 Z12 AA12 AB12 AC12 AD12 AE12 AF12 AG12 AH12 Y13 Z13 AA13 AB13 AC13 AD13 AE13 AF13 AG13 AH13</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01C36-C3AB-4D4F-AB18-C0373C5DABF9}">
  <sheetPr codeName="Sheet158"/>
  <dimension ref="A1:C77"/>
  <sheetViews>
    <sheetView zoomScale="80" zoomScaleNormal="80" workbookViewId="0"/>
  </sheetViews>
  <sheetFormatPr defaultColWidth="9.140625" defaultRowHeight="15"/>
  <cols>
    <col min="1" max="1" width="47.42578125" style="209" customWidth="1"/>
    <col min="2" max="2" width="40" style="209" customWidth="1"/>
    <col min="3" max="3" width="72.42578125" style="209" customWidth="1"/>
    <col min="4" max="16384" width="9.140625" style="209"/>
  </cols>
  <sheetData>
    <row r="1" spans="1:3" ht="14.45" customHeight="1">
      <c r="A1" s="31" t="s">
        <v>1422</v>
      </c>
    </row>
    <row r="2" spans="1:3" ht="28.7" customHeight="1">
      <c r="A2" s="210" t="s">
        <v>1423</v>
      </c>
      <c r="B2" s="562"/>
      <c r="C2" s="562"/>
    </row>
    <row r="3" spans="1:3" ht="26.25" customHeight="1">
      <c r="A3" s="211"/>
      <c r="B3" s="562"/>
      <c r="C3" s="562"/>
    </row>
    <row r="4" spans="1:3" ht="15.6" customHeight="1">
      <c r="A4" s="563" t="s">
        <v>1424</v>
      </c>
      <c r="B4" s="564" t="s">
        <v>1425</v>
      </c>
      <c r="C4" s="564" t="s">
        <v>1426</v>
      </c>
    </row>
    <row r="5" spans="1:3" ht="14.45" customHeight="1">
      <c r="A5" s="212"/>
      <c r="B5" s="212"/>
      <c r="C5" s="565"/>
    </row>
    <row r="6" spans="1:3">
      <c r="A6" s="212"/>
      <c r="B6" s="212"/>
      <c r="C6" s="565"/>
    </row>
    <row r="7" spans="1:3">
      <c r="A7" s="212"/>
      <c r="B7" s="212"/>
      <c r="C7" s="565"/>
    </row>
    <row r="8" spans="1:3">
      <c r="A8" s="212"/>
      <c r="B8" s="212"/>
      <c r="C8" s="565"/>
    </row>
    <row r="9" spans="1:3">
      <c r="A9" s="212"/>
      <c r="B9" s="212"/>
      <c r="C9" s="565"/>
    </row>
    <row r="10" spans="1:3">
      <c r="A10" s="212"/>
      <c r="B10" s="212"/>
      <c r="C10" s="565"/>
    </row>
    <row r="11" spans="1:3">
      <c r="A11" s="212"/>
      <c r="B11" s="212"/>
      <c r="C11" s="565"/>
    </row>
    <row r="12" spans="1:3">
      <c r="A12" s="212"/>
      <c r="B12" s="212"/>
      <c r="C12" s="565"/>
    </row>
    <row r="13" spans="1:3">
      <c r="A13" s="212"/>
      <c r="B13" s="212"/>
      <c r="C13" s="565"/>
    </row>
    <row r="14" spans="1:3">
      <c r="A14" s="212"/>
      <c r="B14" s="212"/>
      <c r="C14" s="565"/>
    </row>
    <row r="15" spans="1:3">
      <c r="A15" s="212"/>
      <c r="B15" s="212"/>
      <c r="C15" s="565"/>
    </row>
    <row r="16" spans="1:3">
      <c r="A16" s="212"/>
      <c r="B16" s="212"/>
      <c r="C16" s="565"/>
    </row>
    <row r="17" spans="1:3">
      <c r="A17" s="212"/>
      <c r="B17" s="212"/>
      <c r="C17" s="565"/>
    </row>
    <row r="18" spans="1:3">
      <c r="A18" s="212"/>
      <c r="B18" s="212"/>
      <c r="C18" s="565"/>
    </row>
    <row r="19" spans="1:3">
      <c r="A19" s="212"/>
      <c r="B19" s="212"/>
      <c r="C19" s="565"/>
    </row>
    <row r="20" spans="1:3">
      <c r="A20" s="212"/>
      <c r="B20" s="212"/>
      <c r="C20" s="565"/>
    </row>
    <row r="21" spans="1:3">
      <c r="A21" s="212"/>
      <c r="B21" s="212"/>
      <c r="C21" s="565"/>
    </row>
    <row r="22" spans="1:3">
      <c r="A22" s="212"/>
      <c r="B22" s="212"/>
      <c r="C22" s="565"/>
    </row>
    <row r="23" spans="1:3">
      <c r="A23" s="212"/>
      <c r="B23" s="212"/>
      <c r="C23" s="565"/>
    </row>
    <row r="24" spans="1:3">
      <c r="A24" s="212"/>
      <c r="B24" s="212"/>
      <c r="C24" s="565"/>
    </row>
    <row r="25" spans="1:3">
      <c r="A25" s="212"/>
      <c r="B25" s="212"/>
      <c r="C25" s="565"/>
    </row>
    <row r="26" spans="1:3">
      <c r="A26" s="212"/>
      <c r="B26" s="212"/>
      <c r="C26" s="565"/>
    </row>
    <row r="27" spans="1:3">
      <c r="A27" s="212"/>
      <c r="B27" s="212"/>
      <c r="C27" s="565"/>
    </row>
    <row r="28" spans="1:3">
      <c r="A28" s="212"/>
      <c r="B28" s="212"/>
      <c r="C28" s="565"/>
    </row>
    <row r="29" spans="1:3">
      <c r="A29" s="212"/>
      <c r="B29" s="212"/>
      <c r="C29" s="565"/>
    </row>
    <row r="30" spans="1:3">
      <c r="A30" s="212"/>
      <c r="B30" s="212"/>
      <c r="C30" s="565"/>
    </row>
    <row r="31" spans="1:3">
      <c r="A31" s="212"/>
      <c r="B31" s="212"/>
      <c r="C31" s="565"/>
    </row>
    <row r="32" spans="1:3">
      <c r="A32" s="212"/>
      <c r="B32" s="212"/>
      <c r="C32" s="565"/>
    </row>
    <row r="33" spans="1:3">
      <c r="A33" s="212"/>
      <c r="B33" s="212"/>
      <c r="C33" s="565"/>
    </row>
    <row r="34" spans="1:3">
      <c r="A34" s="212"/>
      <c r="B34" s="212"/>
      <c r="C34" s="565"/>
    </row>
    <row r="35" spans="1:3">
      <c r="A35" s="212"/>
      <c r="B35" s="212"/>
      <c r="C35" s="565"/>
    </row>
    <row r="36" spans="1:3">
      <c r="A36" s="212"/>
      <c r="B36" s="212"/>
      <c r="C36" s="565"/>
    </row>
    <row r="37" spans="1:3">
      <c r="A37" s="212"/>
      <c r="B37" s="212"/>
      <c r="C37" s="565"/>
    </row>
    <row r="38" spans="1:3">
      <c r="A38" s="212"/>
      <c r="B38" s="212"/>
      <c r="C38" s="565"/>
    </row>
    <row r="39" spans="1:3">
      <c r="A39" s="212"/>
      <c r="B39" s="212"/>
      <c r="C39" s="565"/>
    </row>
    <row r="40" spans="1:3">
      <c r="A40" s="212"/>
      <c r="B40" s="212"/>
      <c r="C40" s="565"/>
    </row>
    <row r="41" spans="1:3">
      <c r="A41" s="212"/>
      <c r="B41" s="212"/>
      <c r="C41" s="565"/>
    </row>
    <row r="42" spans="1:3">
      <c r="A42" s="212"/>
      <c r="B42" s="212"/>
      <c r="C42" s="565"/>
    </row>
    <row r="43" spans="1:3">
      <c r="A43" s="212"/>
      <c r="B43" s="212"/>
      <c r="C43" s="565"/>
    </row>
    <row r="44" spans="1:3">
      <c r="A44" s="212"/>
      <c r="B44" s="212"/>
      <c r="C44" s="565"/>
    </row>
    <row r="45" spans="1:3">
      <c r="A45" s="212"/>
      <c r="B45" s="212"/>
      <c r="C45" s="565"/>
    </row>
    <row r="46" spans="1:3">
      <c r="A46" s="212"/>
      <c r="B46" s="212"/>
      <c r="C46" s="565"/>
    </row>
    <row r="47" spans="1:3">
      <c r="A47" s="212"/>
      <c r="B47" s="212"/>
      <c r="C47" s="565"/>
    </row>
    <row r="48" spans="1:3">
      <c r="A48" s="212"/>
      <c r="B48" s="212"/>
      <c r="C48" s="565"/>
    </row>
    <row r="49" spans="1:3">
      <c r="A49" s="212"/>
      <c r="B49" s="212"/>
      <c r="C49" s="565"/>
    </row>
    <row r="50" spans="1:3">
      <c r="A50" s="212"/>
      <c r="B50" s="212"/>
      <c r="C50" s="565"/>
    </row>
    <row r="51" spans="1:3">
      <c r="A51" s="212"/>
      <c r="B51" s="212"/>
      <c r="C51" s="565"/>
    </row>
    <row r="52" spans="1:3">
      <c r="A52" s="212"/>
      <c r="B52" s="212"/>
      <c r="C52" s="565"/>
    </row>
    <row r="53" spans="1:3">
      <c r="A53" s="212"/>
      <c r="B53" s="212"/>
      <c r="C53" s="565"/>
    </row>
    <row r="54" spans="1:3">
      <c r="A54" s="212"/>
      <c r="B54" s="212"/>
      <c r="C54" s="565"/>
    </row>
    <row r="55" spans="1:3">
      <c r="A55" s="212"/>
      <c r="B55" s="212"/>
      <c r="C55" s="565"/>
    </row>
    <row r="56" spans="1:3">
      <c r="A56" s="212"/>
      <c r="B56" s="212"/>
      <c r="C56" s="565"/>
    </row>
    <row r="57" spans="1:3">
      <c r="A57" s="212"/>
      <c r="B57" s="212"/>
      <c r="C57" s="565"/>
    </row>
    <row r="58" spans="1:3">
      <c r="A58" s="212"/>
      <c r="B58" s="212"/>
      <c r="C58" s="565"/>
    </row>
    <row r="59" spans="1:3">
      <c r="A59" s="212"/>
      <c r="B59" s="212"/>
      <c r="C59" s="565"/>
    </row>
    <row r="60" spans="1:3">
      <c r="A60" s="212"/>
      <c r="B60" s="212"/>
      <c r="C60" s="565"/>
    </row>
    <row r="61" spans="1:3">
      <c r="A61" s="212"/>
      <c r="B61" s="212"/>
      <c r="C61" s="565"/>
    </row>
    <row r="62" spans="1:3">
      <c r="A62" s="212"/>
      <c r="B62" s="212"/>
      <c r="C62" s="565"/>
    </row>
    <row r="63" spans="1:3">
      <c r="A63" s="212"/>
      <c r="B63" s="212"/>
      <c r="C63" s="565"/>
    </row>
    <row r="64" spans="1:3">
      <c r="A64" s="212"/>
      <c r="B64" s="212"/>
      <c r="C64" s="565"/>
    </row>
    <row r="65" spans="1:3">
      <c r="A65" s="212"/>
      <c r="B65" s="212"/>
      <c r="C65" s="565"/>
    </row>
    <row r="66" spans="1:3">
      <c r="A66" s="212"/>
      <c r="B66" s="212"/>
      <c r="C66" s="565"/>
    </row>
    <row r="67" spans="1:3">
      <c r="A67" s="212"/>
      <c r="B67" s="212"/>
      <c r="C67" s="565"/>
    </row>
    <row r="68" spans="1:3">
      <c r="A68" s="212"/>
      <c r="B68" s="212"/>
      <c r="C68" s="565"/>
    </row>
    <row r="69" spans="1:3">
      <c r="A69" s="212"/>
      <c r="B69" s="212"/>
      <c r="C69" s="565"/>
    </row>
    <row r="70" spans="1:3">
      <c r="A70" s="212"/>
      <c r="B70" s="212"/>
      <c r="C70" s="565"/>
    </row>
    <row r="71" spans="1:3">
      <c r="A71" s="212"/>
      <c r="B71" s="212"/>
      <c r="C71" s="565"/>
    </row>
    <row r="72" spans="1:3">
      <c r="A72" s="212"/>
      <c r="B72" s="212"/>
      <c r="C72" s="565"/>
    </row>
    <row r="73" spans="1:3">
      <c r="A73" s="212"/>
      <c r="B73" s="212"/>
      <c r="C73" s="565"/>
    </row>
    <row r="74" spans="1:3">
      <c r="A74" s="212"/>
      <c r="B74" s="212"/>
      <c r="C74" s="565"/>
    </row>
    <row r="75" spans="1:3">
      <c r="A75" s="212"/>
      <c r="B75" s="212"/>
      <c r="C75" s="565"/>
    </row>
    <row r="76" spans="1:3">
      <c r="A76" s="212"/>
      <c r="B76" s="212"/>
      <c r="C76" s="565"/>
    </row>
    <row r="77" spans="1:3">
      <c r="A77" s="212"/>
      <c r="B77" s="212"/>
      <c r="C77" s="565"/>
    </row>
  </sheetData>
  <hyperlinks>
    <hyperlink ref="A2" r:id="rId1" xr:uid="{D39A5B8C-E36B-49F1-A58A-CCBEF9388B90}"/>
  </hyperlinks>
  <pageMargins left="0.7" right="0.7" top="0.75" bottom="0.75" header="0.3" footer="0.3"/>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D46820-D8AA-43E5-8E86-3922CA094013}">
  <sheetPr codeName="Sheet29">
    <pageSetUpPr fitToPage="1"/>
  </sheetPr>
  <dimension ref="A1:AK42"/>
  <sheetViews>
    <sheetView topLeftCell="B1" zoomScaleNormal="100" workbookViewId="0">
      <selection activeCell="B1" sqref="B1"/>
    </sheetView>
  </sheetViews>
  <sheetFormatPr defaultColWidth="8.42578125" defaultRowHeight="12.75"/>
  <cols>
    <col min="1" max="1" width="2.42578125" style="207" hidden="1" customWidth="1"/>
    <col min="2" max="2" width="60.42578125" style="207" customWidth="1"/>
    <col min="3" max="3" width="24.42578125" style="207" customWidth="1"/>
    <col min="4" max="4" width="14.42578125" style="207" customWidth="1"/>
    <col min="5" max="35" width="10.42578125" style="207" customWidth="1"/>
    <col min="36" max="36" width="14.42578125" style="207" customWidth="1"/>
    <col min="37" max="37" width="3.42578125" style="207" customWidth="1"/>
    <col min="38" max="16384" width="8.42578125" style="207"/>
  </cols>
  <sheetData>
    <row r="1" spans="1:37" ht="17.25" customHeight="1">
      <c r="B1" s="28" t="s">
        <v>1427</v>
      </c>
      <c r="C1" s="205"/>
      <c r="D1" s="205"/>
      <c r="E1" s="205"/>
      <c r="F1" s="205"/>
      <c r="G1" s="205"/>
      <c r="H1" s="205"/>
      <c r="I1" s="205"/>
      <c r="J1" s="205"/>
      <c r="K1" s="205"/>
      <c r="L1" s="205"/>
      <c r="M1" s="205"/>
      <c r="N1" s="213"/>
      <c r="O1" s="213"/>
      <c r="P1" s="213"/>
      <c r="Q1" s="213"/>
      <c r="R1" s="213"/>
      <c r="S1" s="213"/>
      <c r="T1" s="213"/>
      <c r="U1" s="213"/>
      <c r="V1" s="213"/>
      <c r="W1" s="213"/>
      <c r="X1" s="213"/>
      <c r="Y1" s="213"/>
      <c r="Z1" s="213"/>
      <c r="AA1" s="213"/>
      <c r="AB1" s="213"/>
      <c r="AC1" s="213"/>
      <c r="AD1" s="213"/>
      <c r="AE1" s="213"/>
      <c r="AF1" s="213"/>
      <c r="AG1" s="213"/>
      <c r="AH1" s="213"/>
      <c r="AI1" s="213"/>
      <c r="AJ1" s="213"/>
      <c r="AK1" s="213"/>
    </row>
    <row r="2" spans="1:37" ht="13.35" customHeight="1">
      <c r="B2" s="328" t="s">
        <v>537</v>
      </c>
      <c r="C2" s="566" t="str">
        <f>'Cover Page'!F15</f>
        <v>&lt;&lt;Enter by Insurer&gt;&gt;</v>
      </c>
      <c r="D2" s="36"/>
    </row>
    <row r="3" spans="1:37" ht="13.35" customHeight="1">
      <c r="B3" s="328" t="s">
        <v>538</v>
      </c>
      <c r="C3" s="567" t="str">
        <f>TEXT(IF('Cover Page'!P13="","",'Cover Page'!P13), "[$-en-HK,1]dd mmm yyyy")</f>
        <v/>
      </c>
      <c r="D3" s="36"/>
    </row>
    <row r="4" spans="1:37" ht="13.35" customHeight="1">
      <c r="B4" s="328" t="s">
        <v>539</v>
      </c>
      <c r="C4" s="539"/>
      <c r="D4" s="36"/>
    </row>
    <row r="5" spans="1:37" s="31" customFormat="1" ht="13.35" customHeight="1">
      <c r="A5" s="207"/>
      <c r="B5" s="328" t="s">
        <v>1428</v>
      </c>
      <c r="C5" s="568"/>
      <c r="D5" s="36"/>
    </row>
    <row r="6" spans="1:37" s="31" customFormat="1" ht="13.35" customHeight="1"/>
    <row r="7" spans="1:37" ht="16.5" customHeight="1">
      <c r="A7" s="547"/>
      <c r="B7" s="1084" t="s">
        <v>1429</v>
      </c>
      <c r="C7" s="1085"/>
      <c r="D7" s="1085"/>
      <c r="E7" s="1085"/>
      <c r="F7" s="1085"/>
      <c r="G7" s="1085"/>
      <c r="H7" s="1085"/>
      <c r="I7" s="1085"/>
      <c r="J7" s="1085"/>
      <c r="K7" s="1085"/>
      <c r="L7" s="1085"/>
      <c r="M7" s="1085"/>
      <c r="N7" s="1085"/>
      <c r="O7" s="1085"/>
      <c r="P7" s="1085"/>
      <c r="Q7" s="1085"/>
      <c r="R7" s="1085"/>
      <c r="S7" s="1085"/>
      <c r="T7" s="1085"/>
      <c r="U7" s="1085"/>
      <c r="V7" s="1085"/>
      <c r="W7" s="1085"/>
      <c r="X7" s="1085"/>
      <c r="Y7" s="1085"/>
      <c r="Z7" s="1085"/>
      <c r="AA7" s="1085"/>
      <c r="AB7" s="72"/>
      <c r="AC7" s="72"/>
      <c r="AD7" s="72"/>
      <c r="AE7" s="72"/>
      <c r="AF7" s="72"/>
      <c r="AG7" s="72"/>
      <c r="AH7" s="72"/>
    </row>
    <row r="8" spans="1:37" ht="13.5" customHeight="1">
      <c r="A8" s="1084"/>
      <c r="B8" s="556"/>
      <c r="C8" s="569"/>
      <c r="D8" s="569"/>
      <c r="E8" s="569"/>
      <c r="F8" s="570"/>
      <c r="G8" s="1113" t="s">
        <v>1430</v>
      </c>
      <c r="H8" s="1114"/>
      <c r="I8" s="1114"/>
      <c r="J8" s="1114"/>
      <c r="K8" s="1114"/>
      <c r="L8" s="1114"/>
      <c r="M8" s="1114"/>
      <c r="N8" s="1114"/>
      <c r="O8" s="1115"/>
      <c r="P8" s="1113" t="s">
        <v>1431</v>
      </c>
      <c r="Q8" s="1114"/>
      <c r="R8" s="1114"/>
      <c r="S8" s="1114"/>
      <c r="T8" s="1114"/>
      <c r="U8" s="1114"/>
      <c r="V8" s="1114"/>
      <c r="W8" s="1114"/>
      <c r="X8" s="1114"/>
      <c r="Y8" s="1115"/>
      <c r="Z8" s="1113" t="s">
        <v>557</v>
      </c>
      <c r="AA8" s="1114"/>
      <c r="AB8" s="1114"/>
      <c r="AC8" s="1114"/>
      <c r="AD8" s="1114"/>
      <c r="AE8" s="1114"/>
      <c r="AF8" s="1114"/>
      <c r="AG8" s="1114"/>
      <c r="AH8" s="1114"/>
      <c r="AI8" s="1114"/>
      <c r="AJ8" s="1115"/>
    </row>
    <row r="9" spans="1:37" ht="14.25" customHeight="1">
      <c r="A9" s="1085"/>
      <c r="B9" s="554"/>
      <c r="C9" s="547"/>
      <c r="D9" s="547"/>
      <c r="E9" s="547"/>
      <c r="F9" s="571"/>
      <c r="G9" s="1104"/>
      <c r="H9" s="1085"/>
      <c r="I9" s="1085"/>
      <c r="J9" s="1085"/>
      <c r="K9" s="1085"/>
      <c r="L9" s="1085"/>
      <c r="M9" s="1085"/>
      <c r="N9" s="1085"/>
      <c r="O9" s="1105"/>
      <c r="P9" s="1104" t="s">
        <v>1432</v>
      </c>
      <c r="Q9" s="1085"/>
      <c r="R9" s="1085"/>
      <c r="S9" s="1085"/>
      <c r="T9" s="1085"/>
      <c r="U9" s="1085"/>
      <c r="V9" s="1085"/>
      <c r="W9" s="1085"/>
      <c r="X9" s="1085"/>
      <c r="Y9" s="1105"/>
      <c r="Z9" s="1104"/>
      <c r="AA9" s="1085"/>
      <c r="AB9" s="1085"/>
      <c r="AC9" s="1085"/>
      <c r="AD9" s="1085"/>
      <c r="AE9" s="1085"/>
      <c r="AF9" s="1085"/>
      <c r="AG9" s="1085"/>
      <c r="AH9" s="1085"/>
      <c r="AI9" s="1085"/>
      <c r="AJ9" s="1105"/>
    </row>
    <row r="10" spans="1:37" ht="13.35" customHeight="1">
      <c r="A10" s="1085"/>
      <c r="B10" s="572"/>
      <c r="C10" s="573"/>
      <c r="D10" s="573"/>
      <c r="E10" s="573"/>
      <c r="F10" s="574"/>
      <c r="G10" s="1116" t="s">
        <v>1433</v>
      </c>
      <c r="H10" s="1117"/>
      <c r="I10" s="1117"/>
      <c r="J10" s="1117"/>
      <c r="K10" s="1117"/>
      <c r="L10" s="1117"/>
      <c r="M10" s="1117"/>
      <c r="N10" s="1117"/>
      <c r="O10" s="1118"/>
      <c r="P10" s="1116" t="s">
        <v>1434</v>
      </c>
      <c r="Q10" s="1117"/>
      <c r="R10" s="1117"/>
      <c r="S10" s="1117"/>
      <c r="T10" s="1117"/>
      <c r="U10" s="1117"/>
      <c r="V10" s="1117"/>
      <c r="W10" s="1117"/>
      <c r="X10" s="1117"/>
      <c r="Y10" s="1118"/>
      <c r="Z10" s="1116" t="s">
        <v>1435</v>
      </c>
      <c r="AA10" s="1117"/>
      <c r="AB10" s="1117"/>
      <c r="AC10" s="1117"/>
      <c r="AD10" s="1117"/>
      <c r="AE10" s="1117"/>
      <c r="AF10" s="1117"/>
      <c r="AG10" s="1117"/>
      <c r="AH10" s="1117"/>
      <c r="AI10" s="1117"/>
      <c r="AJ10" s="1118"/>
    </row>
    <row r="11" spans="1:37" ht="38.25" customHeight="1">
      <c r="A11" s="1084"/>
      <c r="B11" s="1090" t="s">
        <v>1385</v>
      </c>
      <c r="C11" s="1090" t="s">
        <v>1436</v>
      </c>
      <c r="D11" s="1091"/>
      <c r="E11" s="1090" t="s">
        <v>1437</v>
      </c>
      <c r="F11" s="1091"/>
      <c r="G11" s="1084" t="s">
        <v>1400</v>
      </c>
      <c r="H11" s="1085"/>
      <c r="I11" s="1113" t="s">
        <v>1401</v>
      </c>
      <c r="J11" s="1114"/>
      <c r="K11" s="1114"/>
      <c r="L11" s="1114"/>
      <c r="M11" s="1115"/>
      <c r="N11" s="1113" t="s">
        <v>1438</v>
      </c>
      <c r="O11" s="1115"/>
      <c r="P11" s="1113" t="s">
        <v>1400</v>
      </c>
      <c r="Q11" s="1114"/>
      <c r="R11" s="1115"/>
      <c r="S11" s="1084" t="s">
        <v>1401</v>
      </c>
      <c r="T11" s="1085"/>
      <c r="U11" s="1085"/>
      <c r="V11" s="1085"/>
      <c r="W11" s="1085"/>
      <c r="X11" s="1113" t="s">
        <v>1402</v>
      </c>
      <c r="Y11" s="1115"/>
      <c r="Z11" s="1113" t="s">
        <v>1400</v>
      </c>
      <c r="AA11" s="1114"/>
      <c r="AB11" s="1115"/>
      <c r="AC11" s="1084" t="s">
        <v>1401</v>
      </c>
      <c r="AD11" s="1085"/>
      <c r="AE11" s="1085"/>
      <c r="AF11" s="1085"/>
      <c r="AG11" s="1085"/>
      <c r="AH11" s="1085"/>
      <c r="AI11" s="1085"/>
      <c r="AJ11" s="555" t="s">
        <v>1402</v>
      </c>
    </row>
    <row r="12" spans="1:37" ht="32.25" customHeight="1">
      <c r="A12" s="1085"/>
      <c r="B12" s="1091"/>
      <c r="C12" s="1091"/>
      <c r="D12" s="1091"/>
      <c r="E12" s="1091"/>
      <c r="F12" s="1091"/>
      <c r="G12" s="1084" t="s">
        <v>1407</v>
      </c>
      <c r="H12" s="1085"/>
      <c r="I12" s="1116" t="s">
        <v>1439</v>
      </c>
      <c r="J12" s="1117"/>
      <c r="K12" s="1117"/>
      <c r="L12" s="1117"/>
      <c r="M12" s="1118"/>
      <c r="N12" s="1104" t="s">
        <v>1439</v>
      </c>
      <c r="O12" s="1105"/>
      <c r="P12" s="1104" t="s">
        <v>1407</v>
      </c>
      <c r="Q12" s="1085"/>
      <c r="R12" s="1105"/>
      <c r="S12" s="1084" t="s">
        <v>1407</v>
      </c>
      <c r="T12" s="1085"/>
      <c r="U12" s="1085"/>
      <c r="V12" s="1085"/>
      <c r="W12" s="1085"/>
      <c r="X12" s="1104" t="s">
        <v>1407</v>
      </c>
      <c r="Y12" s="1105"/>
      <c r="Z12" s="1104" t="s">
        <v>1407</v>
      </c>
      <c r="AA12" s="1085"/>
      <c r="AB12" s="1105"/>
      <c r="AC12" s="1084" t="s">
        <v>1407</v>
      </c>
      <c r="AD12" s="1085"/>
      <c r="AE12" s="1085"/>
      <c r="AF12" s="1085"/>
      <c r="AG12" s="1085"/>
      <c r="AH12" s="1085"/>
      <c r="AI12" s="1085"/>
      <c r="AJ12" s="553" t="s">
        <v>1407</v>
      </c>
    </row>
    <row r="13" spans="1:37" ht="30.75" customHeight="1">
      <c r="A13" s="1085"/>
      <c r="B13" s="1091"/>
      <c r="C13" s="1091"/>
      <c r="D13" s="1091"/>
      <c r="E13" s="1091"/>
      <c r="F13" s="1091"/>
      <c r="G13" s="1084"/>
      <c r="H13" s="1085"/>
      <c r="I13" s="1119" t="s">
        <v>1440</v>
      </c>
      <c r="J13" s="1120"/>
      <c r="K13" s="1119" t="s">
        <v>1441</v>
      </c>
      <c r="L13" s="1120"/>
      <c r="M13" s="1120"/>
      <c r="N13" s="1084"/>
      <c r="O13" s="1105"/>
      <c r="P13" s="1104"/>
      <c r="Q13" s="1085"/>
      <c r="R13" s="1105"/>
      <c r="S13" s="1113" t="s">
        <v>1408</v>
      </c>
      <c r="T13" s="1114"/>
      <c r="U13" s="1115"/>
      <c r="V13" s="1121" t="s">
        <v>1409</v>
      </c>
      <c r="W13" s="1114"/>
      <c r="X13" s="1104"/>
      <c r="Y13" s="1105"/>
      <c r="Z13" s="1104"/>
      <c r="AA13" s="1085"/>
      <c r="AB13" s="1105"/>
      <c r="AC13" s="1113" t="s">
        <v>1408</v>
      </c>
      <c r="AD13" s="1114"/>
      <c r="AE13" s="1114"/>
      <c r="AF13" s="1115"/>
      <c r="AG13" s="1113" t="s">
        <v>1441</v>
      </c>
      <c r="AH13" s="1114"/>
      <c r="AI13" s="1114"/>
      <c r="AJ13" s="553"/>
    </row>
    <row r="14" spans="1:37" ht="14.25" customHeight="1">
      <c r="A14" s="1085"/>
      <c r="B14" s="1091"/>
      <c r="C14" s="1091"/>
      <c r="D14" s="1091"/>
      <c r="E14" s="1091"/>
      <c r="F14" s="1091"/>
      <c r="G14" s="1084" t="s">
        <v>1410</v>
      </c>
      <c r="H14" s="1085"/>
      <c r="I14" s="1116" t="s">
        <v>1411</v>
      </c>
      <c r="J14" s="1118"/>
      <c r="K14" s="1122" t="s">
        <v>1412</v>
      </c>
      <c r="L14" s="1117"/>
      <c r="M14" s="1118"/>
      <c r="N14" s="1123" t="s">
        <v>1413</v>
      </c>
      <c r="O14" s="1118"/>
      <c r="P14" s="1116" t="s">
        <v>1442</v>
      </c>
      <c r="Q14" s="1117"/>
      <c r="R14" s="1118"/>
      <c r="S14" s="1116" t="s">
        <v>1414</v>
      </c>
      <c r="T14" s="1117"/>
      <c r="U14" s="1118"/>
      <c r="V14" s="1123" t="s">
        <v>1415</v>
      </c>
      <c r="W14" s="1117"/>
      <c r="X14" s="1122" t="s">
        <v>1443</v>
      </c>
      <c r="Y14" s="1118"/>
      <c r="Z14" s="1116" t="s">
        <v>1444</v>
      </c>
      <c r="AA14" s="1117"/>
      <c r="AB14" s="1118"/>
      <c r="AC14" s="1116" t="s">
        <v>1445</v>
      </c>
      <c r="AD14" s="1117"/>
      <c r="AE14" s="1117"/>
      <c r="AF14" s="574"/>
      <c r="AG14" s="1122" t="s">
        <v>1446</v>
      </c>
      <c r="AH14" s="1117"/>
      <c r="AI14" s="1117"/>
      <c r="AJ14" s="557" t="s">
        <v>1447</v>
      </c>
    </row>
    <row r="15" spans="1:37" ht="13.35" customHeight="1">
      <c r="A15" s="575"/>
      <c r="B15" s="576" t="str">
        <f t="shared" ref="B15:B21" si="0">IF(ISBLANK(E15)=TRUE, "", $C$5)</f>
        <v/>
      </c>
      <c r="C15" s="1124" t="s">
        <v>1448</v>
      </c>
      <c r="D15" s="1125"/>
      <c r="E15" s="1106"/>
      <c r="F15" s="1106"/>
      <c r="G15" s="1126">
        <f t="shared" ref="G15:G21" si="1">SUM(I15:O15)</f>
        <v>0</v>
      </c>
      <c r="H15" s="1126"/>
      <c r="I15" s="1127"/>
      <c r="J15" s="1127"/>
      <c r="K15" s="1127"/>
      <c r="L15" s="1127"/>
      <c r="M15" s="1127"/>
      <c r="N15" s="1106"/>
      <c r="O15" s="1106"/>
      <c r="P15" s="1112">
        <f t="shared" ref="P15:P21" si="2">SUM(S15:Y15)</f>
        <v>0</v>
      </c>
      <c r="Q15" s="1112"/>
      <c r="R15" s="1112"/>
      <c r="S15" s="1106"/>
      <c r="T15" s="1106"/>
      <c r="U15" s="1106"/>
      <c r="V15" s="1106"/>
      <c r="W15" s="1106"/>
      <c r="X15" s="1106"/>
      <c r="Y15" s="1106"/>
      <c r="Z15" s="1112">
        <f t="shared" ref="Z15:Z21" si="3">SUM(AC15:AJ15)</f>
        <v>0</v>
      </c>
      <c r="AA15" s="1112"/>
      <c r="AB15" s="1112"/>
      <c r="AC15" s="1106"/>
      <c r="AD15" s="1106"/>
      <c r="AE15" s="1106"/>
      <c r="AF15" s="1106"/>
      <c r="AG15" s="1106"/>
      <c r="AH15" s="1106"/>
      <c r="AI15" s="1106"/>
      <c r="AJ15" s="778"/>
    </row>
    <row r="16" spans="1:37" ht="13.35" customHeight="1">
      <c r="A16" s="575"/>
      <c r="B16" s="576" t="str">
        <f t="shared" si="0"/>
        <v/>
      </c>
      <c r="C16" s="1124" t="s">
        <v>1449</v>
      </c>
      <c r="D16" s="1125"/>
      <c r="E16" s="1106"/>
      <c r="F16" s="1106"/>
      <c r="G16" s="1126">
        <f t="shared" si="1"/>
        <v>0</v>
      </c>
      <c r="H16" s="1126"/>
      <c r="I16" s="1106"/>
      <c r="J16" s="1106"/>
      <c r="K16" s="1106"/>
      <c r="L16" s="1106"/>
      <c r="M16" s="1106"/>
      <c r="N16" s="1106"/>
      <c r="O16" s="1106"/>
      <c r="P16" s="1112">
        <f t="shared" si="2"/>
        <v>0</v>
      </c>
      <c r="Q16" s="1112"/>
      <c r="R16" s="1112"/>
      <c r="S16" s="1106"/>
      <c r="T16" s="1106"/>
      <c r="U16" s="1106"/>
      <c r="V16" s="1106"/>
      <c r="W16" s="1106"/>
      <c r="X16" s="1106"/>
      <c r="Y16" s="1106"/>
      <c r="Z16" s="1112">
        <f t="shared" si="3"/>
        <v>0</v>
      </c>
      <c r="AA16" s="1112"/>
      <c r="AB16" s="1112"/>
      <c r="AC16" s="1106"/>
      <c r="AD16" s="1106"/>
      <c r="AE16" s="1106"/>
      <c r="AF16" s="1106"/>
      <c r="AG16" s="1106"/>
      <c r="AH16" s="1106"/>
      <c r="AI16" s="1106"/>
      <c r="AJ16" s="778"/>
    </row>
    <row r="17" spans="1:36" ht="13.35" customHeight="1">
      <c r="A17" s="575"/>
      <c r="B17" s="576" t="str">
        <f t="shared" si="0"/>
        <v/>
      </c>
      <c r="C17" s="1124" t="s">
        <v>1450</v>
      </c>
      <c r="D17" s="1125"/>
      <c r="E17" s="1106"/>
      <c r="F17" s="1106"/>
      <c r="G17" s="1126">
        <f t="shared" si="1"/>
        <v>0</v>
      </c>
      <c r="H17" s="1126"/>
      <c r="I17" s="1106"/>
      <c r="J17" s="1106"/>
      <c r="K17" s="1106"/>
      <c r="L17" s="1106"/>
      <c r="M17" s="1106"/>
      <c r="N17" s="1106"/>
      <c r="O17" s="1106"/>
      <c r="P17" s="1112">
        <f t="shared" si="2"/>
        <v>0</v>
      </c>
      <c r="Q17" s="1112"/>
      <c r="R17" s="1112"/>
      <c r="S17" s="1106"/>
      <c r="T17" s="1106"/>
      <c r="U17" s="1106"/>
      <c r="V17" s="1106"/>
      <c r="W17" s="1106"/>
      <c r="X17" s="1106"/>
      <c r="Y17" s="1106"/>
      <c r="Z17" s="1112">
        <f t="shared" si="3"/>
        <v>0</v>
      </c>
      <c r="AA17" s="1112"/>
      <c r="AB17" s="1112"/>
      <c r="AC17" s="1106"/>
      <c r="AD17" s="1106"/>
      <c r="AE17" s="1106"/>
      <c r="AF17" s="1106"/>
      <c r="AG17" s="1106"/>
      <c r="AH17" s="1106"/>
      <c r="AI17" s="1106"/>
      <c r="AJ17" s="778"/>
    </row>
    <row r="18" spans="1:36" ht="13.35" customHeight="1">
      <c r="A18" s="575"/>
      <c r="B18" s="576" t="str">
        <f t="shared" si="0"/>
        <v/>
      </c>
      <c r="C18" s="1124" t="s">
        <v>1451</v>
      </c>
      <c r="D18" s="1125"/>
      <c r="E18" s="1106"/>
      <c r="F18" s="1106"/>
      <c r="G18" s="1126">
        <f t="shared" si="1"/>
        <v>0</v>
      </c>
      <c r="H18" s="1126"/>
      <c r="I18" s="1106"/>
      <c r="J18" s="1106"/>
      <c r="K18" s="1106"/>
      <c r="L18" s="1106"/>
      <c r="M18" s="1106"/>
      <c r="N18" s="1106"/>
      <c r="O18" s="1106"/>
      <c r="P18" s="1112">
        <f t="shared" si="2"/>
        <v>0</v>
      </c>
      <c r="Q18" s="1112"/>
      <c r="R18" s="1112"/>
      <c r="S18" s="1106"/>
      <c r="T18" s="1106"/>
      <c r="U18" s="1106"/>
      <c r="V18" s="1106"/>
      <c r="W18" s="1106"/>
      <c r="X18" s="1106"/>
      <c r="Y18" s="1106"/>
      <c r="Z18" s="1112">
        <f t="shared" si="3"/>
        <v>0</v>
      </c>
      <c r="AA18" s="1112"/>
      <c r="AB18" s="1112"/>
      <c r="AC18" s="1106"/>
      <c r="AD18" s="1106"/>
      <c r="AE18" s="1106"/>
      <c r="AF18" s="1106"/>
      <c r="AG18" s="1106"/>
      <c r="AH18" s="1106"/>
      <c r="AI18" s="1106"/>
      <c r="AJ18" s="778"/>
    </row>
    <row r="19" spans="1:36" ht="13.35" customHeight="1">
      <c r="A19" s="575"/>
      <c r="B19" s="576" t="str">
        <f t="shared" si="0"/>
        <v/>
      </c>
      <c r="C19" s="1124" t="s">
        <v>1452</v>
      </c>
      <c r="D19" s="1125"/>
      <c r="E19" s="1106"/>
      <c r="F19" s="1106"/>
      <c r="G19" s="1126">
        <f t="shared" si="1"/>
        <v>0</v>
      </c>
      <c r="H19" s="1126"/>
      <c r="I19" s="1106"/>
      <c r="J19" s="1106"/>
      <c r="K19" s="1106"/>
      <c r="L19" s="1106"/>
      <c r="M19" s="1106"/>
      <c r="N19" s="1106"/>
      <c r="O19" s="1106"/>
      <c r="P19" s="1112">
        <f t="shared" si="2"/>
        <v>0</v>
      </c>
      <c r="Q19" s="1112"/>
      <c r="R19" s="1112"/>
      <c r="S19" s="1106"/>
      <c r="T19" s="1106"/>
      <c r="U19" s="1106"/>
      <c r="V19" s="1106"/>
      <c r="W19" s="1106"/>
      <c r="X19" s="1106"/>
      <c r="Y19" s="1106"/>
      <c r="Z19" s="1112">
        <f t="shared" si="3"/>
        <v>0</v>
      </c>
      <c r="AA19" s="1112"/>
      <c r="AB19" s="1112"/>
      <c r="AC19" s="1106"/>
      <c r="AD19" s="1106"/>
      <c r="AE19" s="1106"/>
      <c r="AF19" s="1106"/>
      <c r="AG19" s="1106"/>
      <c r="AH19" s="1106"/>
      <c r="AI19" s="1106"/>
      <c r="AJ19" s="778"/>
    </row>
    <row r="20" spans="1:36" ht="13.35" customHeight="1">
      <c r="A20" s="575"/>
      <c r="B20" s="576" t="str">
        <f t="shared" si="0"/>
        <v/>
      </c>
      <c r="C20" s="1124" t="s">
        <v>1453</v>
      </c>
      <c r="D20" s="1125"/>
      <c r="E20" s="1106"/>
      <c r="F20" s="1106"/>
      <c r="G20" s="1126">
        <f t="shared" si="1"/>
        <v>0</v>
      </c>
      <c r="H20" s="1126"/>
      <c r="I20" s="1106"/>
      <c r="J20" s="1106"/>
      <c r="K20" s="1106"/>
      <c r="L20" s="1106"/>
      <c r="M20" s="1106"/>
      <c r="N20" s="1106"/>
      <c r="O20" s="1106"/>
      <c r="P20" s="1112">
        <f t="shared" si="2"/>
        <v>0</v>
      </c>
      <c r="Q20" s="1112"/>
      <c r="R20" s="1112"/>
      <c r="S20" s="1106"/>
      <c r="T20" s="1106"/>
      <c r="U20" s="1106"/>
      <c r="V20" s="1106"/>
      <c r="W20" s="1106"/>
      <c r="X20" s="1106"/>
      <c r="Y20" s="1106"/>
      <c r="Z20" s="1112">
        <f t="shared" si="3"/>
        <v>0</v>
      </c>
      <c r="AA20" s="1112"/>
      <c r="AB20" s="1112"/>
      <c r="AC20" s="1106"/>
      <c r="AD20" s="1106"/>
      <c r="AE20" s="1106"/>
      <c r="AF20" s="1106"/>
      <c r="AG20" s="1106"/>
      <c r="AH20" s="1106"/>
      <c r="AI20" s="1106"/>
      <c r="AJ20" s="778"/>
    </row>
    <row r="21" spans="1:36" ht="13.35" customHeight="1">
      <c r="A21" s="575"/>
      <c r="B21" s="576" t="str">
        <f t="shared" si="0"/>
        <v/>
      </c>
      <c r="C21" s="1124" t="s">
        <v>1454</v>
      </c>
      <c r="D21" s="1125"/>
      <c r="E21" s="1106"/>
      <c r="F21" s="1106"/>
      <c r="G21" s="1126">
        <f t="shared" si="1"/>
        <v>0</v>
      </c>
      <c r="H21" s="1126"/>
      <c r="I21" s="1106"/>
      <c r="J21" s="1106"/>
      <c r="K21" s="1106"/>
      <c r="L21" s="1106"/>
      <c r="M21" s="1106"/>
      <c r="N21" s="1106"/>
      <c r="O21" s="1106"/>
      <c r="P21" s="1112">
        <f t="shared" si="2"/>
        <v>0</v>
      </c>
      <c r="Q21" s="1112"/>
      <c r="R21" s="1112"/>
      <c r="S21" s="1106"/>
      <c r="T21" s="1106"/>
      <c r="U21" s="1106"/>
      <c r="V21" s="1106"/>
      <c r="W21" s="1106"/>
      <c r="X21" s="1106"/>
      <c r="Y21" s="1106"/>
      <c r="Z21" s="1112">
        <f t="shared" si="3"/>
        <v>0</v>
      </c>
      <c r="AA21" s="1112"/>
      <c r="AB21" s="1112"/>
      <c r="AC21" s="1106"/>
      <c r="AD21" s="1106"/>
      <c r="AE21" s="1106"/>
      <c r="AF21" s="1106"/>
      <c r="AG21" s="1106"/>
      <c r="AH21" s="1106"/>
      <c r="AI21" s="1106"/>
      <c r="AJ21" s="778"/>
    </row>
    <row r="22" spans="1:36" ht="13.35" customHeight="1">
      <c r="A22" s="575"/>
      <c r="B22" s="577" t="s">
        <v>557</v>
      </c>
      <c r="C22" s="1128"/>
      <c r="D22" s="1129"/>
      <c r="E22" s="1112">
        <f>SUM(E15:F21)</f>
        <v>0</v>
      </c>
      <c r="F22" s="1112"/>
      <c r="G22" s="1112">
        <f>SUM(G15:H21)</f>
        <v>0</v>
      </c>
      <c r="H22" s="1112"/>
      <c r="I22" s="1112">
        <f>SUM(I15:J21)</f>
        <v>0</v>
      </c>
      <c r="J22" s="1112"/>
      <c r="K22" s="1112">
        <f>SUM(K15:M21)</f>
        <v>0</v>
      </c>
      <c r="L22" s="1112"/>
      <c r="M22" s="1112"/>
      <c r="N22" s="1112">
        <f>SUM(N15:O21)</f>
        <v>0</v>
      </c>
      <c r="O22" s="1112"/>
      <c r="P22" s="1112">
        <f>SUM(P15:R21)</f>
        <v>0</v>
      </c>
      <c r="Q22" s="1112"/>
      <c r="R22" s="1112"/>
      <c r="S22" s="1112">
        <f>SUM(S15:U21)</f>
        <v>0</v>
      </c>
      <c r="T22" s="1112"/>
      <c r="U22" s="1112"/>
      <c r="V22" s="1112">
        <f>SUM(V15:W21)</f>
        <v>0</v>
      </c>
      <c r="W22" s="1112"/>
      <c r="X22" s="1112">
        <f>SUM(X15:Y21)</f>
        <v>0</v>
      </c>
      <c r="Y22" s="1112"/>
      <c r="Z22" s="1112">
        <f>SUM(Z15:AB21)</f>
        <v>0</v>
      </c>
      <c r="AA22" s="1112"/>
      <c r="AB22" s="1112"/>
      <c r="AC22" s="1112">
        <f>SUM(AC15:AF21)</f>
        <v>0</v>
      </c>
      <c r="AD22" s="1112"/>
      <c r="AE22" s="1112"/>
      <c r="AF22" s="1112"/>
      <c r="AG22" s="1112">
        <f>SUM(AG15:AI21)</f>
        <v>0</v>
      </c>
      <c r="AH22" s="1112"/>
      <c r="AI22" s="1112"/>
      <c r="AJ22" s="780">
        <f>SUM(AJ15:AJ21)</f>
        <v>0</v>
      </c>
    </row>
    <row r="23" spans="1:36" ht="13.35" customHeight="1">
      <c r="A23" s="1084"/>
      <c r="B23" s="1085"/>
      <c r="C23" s="1085"/>
      <c r="D23" s="1085"/>
      <c r="E23" s="1085"/>
      <c r="F23" s="1085"/>
      <c r="G23" s="1085"/>
      <c r="H23" s="1085"/>
      <c r="I23" s="1085"/>
      <c r="J23" s="1085"/>
      <c r="K23" s="1085"/>
      <c r="L23" s="1085"/>
      <c r="M23" s="1085"/>
      <c r="N23" s="1085"/>
      <c r="O23" s="1085"/>
      <c r="P23" s="1085"/>
      <c r="Q23" s="1085"/>
      <c r="R23" s="1085"/>
      <c r="S23" s="1085"/>
      <c r="T23" s="1085"/>
      <c r="U23" s="1085"/>
      <c r="V23" s="1085"/>
      <c r="W23" s="1085"/>
      <c r="X23" s="1085"/>
      <c r="Y23" s="1085"/>
      <c r="Z23" s="1085"/>
      <c r="AA23" s="1085"/>
      <c r="AB23" s="1084"/>
      <c r="AC23" s="1085"/>
      <c r="AD23" s="1085"/>
      <c r="AE23" s="1085"/>
      <c r="AF23" s="1088"/>
      <c r="AG23" s="1089"/>
      <c r="AH23" s="1089"/>
    </row>
    <row r="24" spans="1:36" ht="13.35" customHeight="1">
      <c r="A24" s="547"/>
      <c r="B24" s="1084" t="s">
        <v>1455</v>
      </c>
      <c r="C24" s="1085"/>
      <c r="D24" s="1085"/>
      <c r="E24" s="1085"/>
      <c r="F24" s="1085"/>
      <c r="G24" s="1085"/>
      <c r="H24" s="1085"/>
      <c r="I24" s="1085"/>
      <c r="J24" s="1085"/>
      <c r="K24" s="1085"/>
      <c r="L24" s="1085"/>
      <c r="M24" s="1085"/>
      <c r="N24" s="1085"/>
      <c r="O24" s="1085"/>
      <c r="P24" s="1085"/>
      <c r="Q24" s="1085"/>
      <c r="R24" s="1085"/>
      <c r="S24" s="1085"/>
      <c r="T24" s="1085"/>
      <c r="U24" s="1085"/>
      <c r="V24" s="1085"/>
      <c r="W24" s="1085"/>
      <c r="X24" s="1085"/>
      <c r="Y24" s="1085"/>
      <c r="Z24" s="1085"/>
      <c r="AA24" s="1085"/>
      <c r="AB24" s="1085"/>
      <c r="AC24" s="1085"/>
      <c r="AD24" s="1085"/>
      <c r="AE24" s="1085"/>
      <c r="AF24" s="1089"/>
      <c r="AG24" s="1089"/>
      <c r="AH24" s="1089"/>
    </row>
    <row r="25" spans="1:36" ht="13.35" customHeight="1">
      <c r="A25" s="1084"/>
      <c r="B25" s="1113"/>
      <c r="C25" s="1114"/>
      <c r="D25" s="1115"/>
      <c r="E25" s="1113" t="s">
        <v>1456</v>
      </c>
      <c r="F25" s="1114"/>
      <c r="G25" s="1114"/>
      <c r="H25" s="1114"/>
      <c r="I25" s="1114"/>
      <c r="J25" s="1114"/>
      <c r="K25" s="1114"/>
      <c r="L25" s="1114"/>
      <c r="M25" s="1114"/>
      <c r="N25" s="1115"/>
      <c r="O25" s="1113" t="s">
        <v>1457</v>
      </c>
      <c r="P25" s="1114"/>
      <c r="Q25" s="1114"/>
      <c r="R25" s="1114"/>
      <c r="S25" s="1114"/>
      <c r="T25" s="1114"/>
      <c r="U25" s="1114"/>
      <c r="V25" s="1114"/>
      <c r="W25" s="1114"/>
      <c r="X25" s="1115"/>
      <c r="Y25" s="1113" t="s">
        <v>557</v>
      </c>
      <c r="Z25" s="1114"/>
      <c r="AA25" s="1114"/>
      <c r="AB25" s="1114"/>
      <c r="AC25" s="1114"/>
      <c r="AD25" s="1114"/>
      <c r="AE25" s="1114"/>
      <c r="AF25" s="1114"/>
      <c r="AG25" s="1114"/>
      <c r="AH25" s="1114"/>
      <c r="AI25" s="1114"/>
      <c r="AJ25" s="1115"/>
    </row>
    <row r="26" spans="1:36" ht="13.35" customHeight="1">
      <c r="A26" s="1085"/>
      <c r="B26" s="1130"/>
      <c r="C26" s="1085"/>
      <c r="D26" s="1105"/>
      <c r="E26" s="1104"/>
      <c r="F26" s="1085"/>
      <c r="G26" s="1085"/>
      <c r="H26" s="1085"/>
      <c r="I26" s="1085"/>
      <c r="J26" s="1085"/>
      <c r="K26" s="1085"/>
      <c r="L26" s="1085"/>
      <c r="M26" s="1085"/>
      <c r="N26" s="1105"/>
      <c r="O26" s="1104" t="s">
        <v>1432</v>
      </c>
      <c r="P26" s="1085"/>
      <c r="Q26" s="1085"/>
      <c r="R26" s="1085"/>
      <c r="S26" s="1085"/>
      <c r="T26" s="1085"/>
      <c r="U26" s="1085"/>
      <c r="V26" s="1085"/>
      <c r="W26" s="1085"/>
      <c r="X26" s="1105"/>
      <c r="Y26" s="1104"/>
      <c r="Z26" s="1085"/>
      <c r="AA26" s="1085"/>
      <c r="AB26" s="1085"/>
      <c r="AC26" s="1085"/>
      <c r="AD26" s="1085"/>
      <c r="AE26" s="1085"/>
      <c r="AF26" s="1085"/>
      <c r="AG26" s="1085"/>
      <c r="AH26" s="1085"/>
      <c r="AI26" s="1085"/>
      <c r="AJ26" s="1105"/>
    </row>
    <row r="27" spans="1:36" ht="13.35" customHeight="1">
      <c r="A27" s="1085"/>
      <c r="B27" s="1131"/>
      <c r="C27" s="1117"/>
      <c r="D27" s="1118"/>
      <c r="E27" s="1116" t="s">
        <v>1458</v>
      </c>
      <c r="F27" s="1117"/>
      <c r="G27" s="1117"/>
      <c r="H27" s="1117"/>
      <c r="I27" s="1117"/>
      <c r="J27" s="1117"/>
      <c r="K27" s="1117"/>
      <c r="L27" s="1117"/>
      <c r="M27" s="1117"/>
      <c r="N27" s="1118"/>
      <c r="O27" s="1116" t="s">
        <v>1459</v>
      </c>
      <c r="P27" s="1117"/>
      <c r="Q27" s="1117"/>
      <c r="R27" s="1117"/>
      <c r="S27" s="1117"/>
      <c r="T27" s="1117"/>
      <c r="U27" s="1117"/>
      <c r="V27" s="1117"/>
      <c r="W27" s="1117"/>
      <c r="X27" s="1118"/>
      <c r="Y27" s="1116" t="s">
        <v>1460</v>
      </c>
      <c r="Z27" s="1117"/>
      <c r="AA27" s="1117"/>
      <c r="AB27" s="1117"/>
      <c r="AC27" s="1117"/>
      <c r="AD27" s="1117"/>
      <c r="AE27" s="1117"/>
      <c r="AF27" s="1117"/>
      <c r="AG27" s="1117"/>
      <c r="AH27" s="1117"/>
      <c r="AI27" s="1117"/>
      <c r="AJ27" s="1118"/>
    </row>
    <row r="28" spans="1:36" ht="12.75" customHeight="1">
      <c r="A28" s="1084"/>
      <c r="B28" s="1119" t="s">
        <v>1385</v>
      </c>
      <c r="C28" s="1113" t="s">
        <v>1436</v>
      </c>
      <c r="D28" s="1115"/>
      <c r="E28" s="1113" t="s">
        <v>1403</v>
      </c>
      <c r="F28" s="1114"/>
      <c r="G28" s="1115"/>
      <c r="H28" s="1113" t="s">
        <v>1404</v>
      </c>
      <c r="I28" s="1115"/>
      <c r="J28" s="1113" t="s">
        <v>1405</v>
      </c>
      <c r="K28" s="1114"/>
      <c r="L28" s="1115"/>
      <c r="M28" s="1113" t="s">
        <v>1406</v>
      </c>
      <c r="N28" s="1115"/>
      <c r="O28" s="1113" t="s">
        <v>1403</v>
      </c>
      <c r="P28" s="1114"/>
      <c r="Q28" s="1115"/>
      <c r="R28" s="1113" t="s">
        <v>1404</v>
      </c>
      <c r="S28" s="1115"/>
      <c r="T28" s="1113" t="s">
        <v>1461</v>
      </c>
      <c r="U28" s="1114"/>
      <c r="V28" s="1115"/>
      <c r="W28" s="1113" t="s">
        <v>1406</v>
      </c>
      <c r="X28" s="1115"/>
      <c r="Y28" s="1113" t="s">
        <v>1403</v>
      </c>
      <c r="Z28" s="1114"/>
      <c r="AA28" s="1115"/>
      <c r="AB28" s="1113" t="s">
        <v>1404</v>
      </c>
      <c r="AC28" s="1114"/>
      <c r="AD28" s="1115"/>
      <c r="AE28" s="1113" t="s">
        <v>1405</v>
      </c>
      <c r="AF28" s="1114"/>
      <c r="AG28" s="1114"/>
      <c r="AH28" s="1115"/>
      <c r="AI28" s="1113" t="s">
        <v>1406</v>
      </c>
      <c r="AJ28" s="1115"/>
    </row>
    <row r="29" spans="1:36" ht="13.35" customHeight="1">
      <c r="A29" s="1085"/>
      <c r="B29" s="1109"/>
      <c r="C29" s="1130"/>
      <c r="D29" s="1105"/>
      <c r="E29" s="1104" t="s">
        <v>1407</v>
      </c>
      <c r="F29" s="1085"/>
      <c r="G29" s="1105"/>
      <c r="H29" s="1104" t="s">
        <v>1407</v>
      </c>
      <c r="I29" s="1105"/>
      <c r="J29" s="1104" t="s">
        <v>1407</v>
      </c>
      <c r="K29" s="1085"/>
      <c r="L29" s="1105"/>
      <c r="M29" s="1104" t="s">
        <v>1407</v>
      </c>
      <c r="N29" s="1105"/>
      <c r="O29" s="1104" t="s">
        <v>1407</v>
      </c>
      <c r="P29" s="1085"/>
      <c r="Q29" s="1105"/>
      <c r="R29" s="1104" t="s">
        <v>1407</v>
      </c>
      <c r="S29" s="1105"/>
      <c r="T29" s="1104" t="s">
        <v>1407</v>
      </c>
      <c r="U29" s="1085"/>
      <c r="V29" s="1105"/>
      <c r="W29" s="1104" t="s">
        <v>1407</v>
      </c>
      <c r="X29" s="1105"/>
      <c r="Y29" s="1104" t="s">
        <v>1407</v>
      </c>
      <c r="Z29" s="1085"/>
      <c r="AA29" s="1105"/>
      <c r="AB29" s="1104" t="s">
        <v>1407</v>
      </c>
      <c r="AC29" s="1085"/>
      <c r="AD29" s="1105"/>
      <c r="AE29" s="1104" t="s">
        <v>1407</v>
      </c>
      <c r="AF29" s="1085"/>
      <c r="AG29" s="1085"/>
      <c r="AH29" s="1105"/>
      <c r="AI29" s="1104" t="s">
        <v>1407</v>
      </c>
      <c r="AJ29" s="1105"/>
    </row>
    <row r="30" spans="1:36" ht="13.35" customHeight="1">
      <c r="A30" s="1085"/>
      <c r="B30" s="1132"/>
      <c r="C30" s="1131"/>
      <c r="D30" s="1118"/>
      <c r="E30" s="1116"/>
      <c r="F30" s="1117"/>
      <c r="G30" s="1118"/>
      <c r="H30" s="1122" t="s">
        <v>1462</v>
      </c>
      <c r="I30" s="1133"/>
      <c r="J30" s="1122" t="s">
        <v>1463</v>
      </c>
      <c r="K30" s="1134"/>
      <c r="L30" s="578"/>
      <c r="M30" s="1116" t="s">
        <v>1464</v>
      </c>
      <c r="N30" s="1118"/>
      <c r="O30" s="1116"/>
      <c r="P30" s="1117"/>
      <c r="Q30" s="1118"/>
      <c r="R30" s="1122" t="s">
        <v>1465</v>
      </c>
      <c r="S30" s="1133"/>
      <c r="T30" s="1122" t="s">
        <v>1466</v>
      </c>
      <c r="U30" s="1134"/>
      <c r="V30" s="578"/>
      <c r="W30" s="1116" t="s">
        <v>1467</v>
      </c>
      <c r="X30" s="1118"/>
      <c r="Y30" s="1116"/>
      <c r="Z30" s="1117"/>
      <c r="AA30" s="1118"/>
      <c r="AB30" s="1122" t="s">
        <v>1468</v>
      </c>
      <c r="AC30" s="1134"/>
      <c r="AD30" s="1133"/>
      <c r="AE30" s="1122" t="s">
        <v>1469</v>
      </c>
      <c r="AF30" s="1134"/>
      <c r="AG30" s="1134"/>
      <c r="AH30" s="578"/>
      <c r="AI30" s="1116" t="s">
        <v>1470</v>
      </c>
      <c r="AJ30" s="1118"/>
    </row>
    <row r="31" spans="1:36" ht="13.35" customHeight="1">
      <c r="A31" s="575"/>
      <c r="B31" s="576" t="str">
        <f t="shared" ref="B31:B37" si="4">IF(ISBLANK(E31)=TRUE, "", $C$5)</f>
        <v/>
      </c>
      <c r="C31" s="1124" t="s">
        <v>1448</v>
      </c>
      <c r="D31" s="1125"/>
      <c r="E31" s="1106"/>
      <c r="F31" s="1106"/>
      <c r="G31" s="1106"/>
      <c r="H31" s="1106"/>
      <c r="I31" s="1106"/>
      <c r="J31" s="1106"/>
      <c r="K31" s="1106"/>
      <c r="L31" s="1106"/>
      <c r="M31" s="1112">
        <f t="shared" ref="M31:M37" si="5">SUM(H31:L31)</f>
        <v>0</v>
      </c>
      <c r="N31" s="1112"/>
      <c r="O31" s="1106"/>
      <c r="P31" s="1106"/>
      <c r="Q31" s="1106"/>
      <c r="R31" s="1106"/>
      <c r="S31" s="1106"/>
      <c r="T31" s="1106"/>
      <c r="U31" s="1106"/>
      <c r="V31" s="1106"/>
      <c r="W31" s="1112">
        <f t="shared" ref="W31:W37" si="6">SUM(R31:V31)</f>
        <v>0</v>
      </c>
      <c r="X31" s="1112"/>
      <c r="Y31" s="1106"/>
      <c r="Z31" s="1106"/>
      <c r="AA31" s="1106"/>
      <c r="AB31" s="1106"/>
      <c r="AC31" s="1106"/>
      <c r="AD31" s="1106"/>
      <c r="AE31" s="1106"/>
      <c r="AF31" s="1106"/>
      <c r="AG31" s="1106"/>
      <c r="AH31" s="1106"/>
      <c r="AI31" s="1112">
        <f t="shared" ref="AI31:AI37" si="7">SUM(AB31:AH31)</f>
        <v>0</v>
      </c>
      <c r="AJ31" s="1112"/>
    </row>
    <row r="32" spans="1:36" ht="13.35" customHeight="1">
      <c r="A32" s="575"/>
      <c r="B32" s="576" t="str">
        <f t="shared" si="4"/>
        <v/>
      </c>
      <c r="C32" s="1124" t="s">
        <v>1449</v>
      </c>
      <c r="D32" s="1125"/>
      <c r="E32" s="1106"/>
      <c r="F32" s="1106"/>
      <c r="G32" s="1106"/>
      <c r="H32" s="1106"/>
      <c r="I32" s="1106"/>
      <c r="J32" s="1106"/>
      <c r="K32" s="1106"/>
      <c r="L32" s="1106"/>
      <c r="M32" s="1112">
        <f t="shared" si="5"/>
        <v>0</v>
      </c>
      <c r="N32" s="1112"/>
      <c r="O32" s="1106"/>
      <c r="P32" s="1106"/>
      <c r="Q32" s="1106"/>
      <c r="R32" s="1106"/>
      <c r="S32" s="1106"/>
      <c r="T32" s="1106"/>
      <c r="U32" s="1106"/>
      <c r="V32" s="1106"/>
      <c r="W32" s="1112">
        <f t="shared" si="6"/>
        <v>0</v>
      </c>
      <c r="X32" s="1112"/>
      <c r="Y32" s="1106"/>
      <c r="Z32" s="1106"/>
      <c r="AA32" s="1106"/>
      <c r="AB32" s="1106"/>
      <c r="AC32" s="1106"/>
      <c r="AD32" s="1106"/>
      <c r="AE32" s="1106"/>
      <c r="AF32" s="1106"/>
      <c r="AG32" s="1106"/>
      <c r="AH32" s="1106"/>
      <c r="AI32" s="1112">
        <f t="shared" si="7"/>
        <v>0</v>
      </c>
      <c r="AJ32" s="1112"/>
    </row>
    <row r="33" spans="1:36" ht="13.35" customHeight="1">
      <c r="A33" s="575"/>
      <c r="B33" s="576" t="str">
        <f t="shared" si="4"/>
        <v/>
      </c>
      <c r="C33" s="1124" t="s">
        <v>1450</v>
      </c>
      <c r="D33" s="1125"/>
      <c r="E33" s="1106"/>
      <c r="F33" s="1106"/>
      <c r="G33" s="1106"/>
      <c r="H33" s="1106"/>
      <c r="I33" s="1106"/>
      <c r="J33" s="1106"/>
      <c r="K33" s="1106"/>
      <c r="L33" s="1106"/>
      <c r="M33" s="1112">
        <f t="shared" si="5"/>
        <v>0</v>
      </c>
      <c r="N33" s="1112"/>
      <c r="O33" s="1106"/>
      <c r="P33" s="1106"/>
      <c r="Q33" s="1106"/>
      <c r="R33" s="1106"/>
      <c r="S33" s="1106"/>
      <c r="T33" s="1106"/>
      <c r="U33" s="1106"/>
      <c r="V33" s="1106"/>
      <c r="W33" s="1112">
        <f t="shared" si="6"/>
        <v>0</v>
      </c>
      <c r="X33" s="1112"/>
      <c r="Y33" s="1106"/>
      <c r="Z33" s="1106"/>
      <c r="AA33" s="1106"/>
      <c r="AB33" s="1106"/>
      <c r="AC33" s="1106"/>
      <c r="AD33" s="1106"/>
      <c r="AE33" s="1106"/>
      <c r="AF33" s="1106"/>
      <c r="AG33" s="1106"/>
      <c r="AH33" s="1106"/>
      <c r="AI33" s="1112">
        <f t="shared" si="7"/>
        <v>0</v>
      </c>
      <c r="AJ33" s="1112"/>
    </row>
    <row r="34" spans="1:36" ht="13.35" customHeight="1">
      <c r="A34" s="575"/>
      <c r="B34" s="576" t="str">
        <f t="shared" si="4"/>
        <v/>
      </c>
      <c r="C34" s="1124" t="s">
        <v>1451</v>
      </c>
      <c r="D34" s="1125"/>
      <c r="E34" s="1106"/>
      <c r="F34" s="1106"/>
      <c r="G34" s="1106"/>
      <c r="H34" s="1106"/>
      <c r="I34" s="1106"/>
      <c r="J34" s="1106"/>
      <c r="K34" s="1106"/>
      <c r="L34" s="1106"/>
      <c r="M34" s="1112">
        <f t="shared" si="5"/>
        <v>0</v>
      </c>
      <c r="N34" s="1112"/>
      <c r="O34" s="1106"/>
      <c r="P34" s="1106"/>
      <c r="Q34" s="1106"/>
      <c r="R34" s="1106"/>
      <c r="S34" s="1106"/>
      <c r="T34" s="1106"/>
      <c r="U34" s="1106"/>
      <c r="V34" s="1106"/>
      <c r="W34" s="1112">
        <f t="shared" si="6"/>
        <v>0</v>
      </c>
      <c r="X34" s="1112"/>
      <c r="Y34" s="1106"/>
      <c r="Z34" s="1106"/>
      <c r="AA34" s="1106"/>
      <c r="AB34" s="1106"/>
      <c r="AC34" s="1106"/>
      <c r="AD34" s="1106"/>
      <c r="AE34" s="1106"/>
      <c r="AF34" s="1106"/>
      <c r="AG34" s="1106"/>
      <c r="AH34" s="1106"/>
      <c r="AI34" s="1112">
        <f t="shared" si="7"/>
        <v>0</v>
      </c>
      <c r="AJ34" s="1112"/>
    </row>
    <row r="35" spans="1:36" ht="13.35" customHeight="1">
      <c r="A35" s="575"/>
      <c r="B35" s="576" t="str">
        <f t="shared" si="4"/>
        <v/>
      </c>
      <c r="C35" s="1124" t="s">
        <v>1452</v>
      </c>
      <c r="D35" s="1125"/>
      <c r="E35" s="1106"/>
      <c r="F35" s="1106"/>
      <c r="G35" s="1106"/>
      <c r="H35" s="1106"/>
      <c r="I35" s="1106"/>
      <c r="J35" s="1106"/>
      <c r="K35" s="1106"/>
      <c r="L35" s="1106"/>
      <c r="M35" s="1112">
        <f t="shared" si="5"/>
        <v>0</v>
      </c>
      <c r="N35" s="1112"/>
      <c r="O35" s="1106"/>
      <c r="P35" s="1106"/>
      <c r="Q35" s="1106"/>
      <c r="R35" s="1106"/>
      <c r="S35" s="1106"/>
      <c r="T35" s="1106"/>
      <c r="U35" s="1106"/>
      <c r="V35" s="1106"/>
      <c r="W35" s="1112">
        <f t="shared" si="6"/>
        <v>0</v>
      </c>
      <c r="X35" s="1112"/>
      <c r="Y35" s="1106"/>
      <c r="Z35" s="1106"/>
      <c r="AA35" s="1106"/>
      <c r="AB35" s="1106"/>
      <c r="AC35" s="1106"/>
      <c r="AD35" s="1106"/>
      <c r="AE35" s="1106"/>
      <c r="AF35" s="1106"/>
      <c r="AG35" s="1106"/>
      <c r="AH35" s="1106"/>
      <c r="AI35" s="1112">
        <f t="shared" si="7"/>
        <v>0</v>
      </c>
      <c r="AJ35" s="1112"/>
    </row>
    <row r="36" spans="1:36" ht="13.35" customHeight="1">
      <c r="A36" s="575"/>
      <c r="B36" s="576" t="str">
        <f t="shared" si="4"/>
        <v/>
      </c>
      <c r="C36" s="1124" t="s">
        <v>1453</v>
      </c>
      <c r="D36" s="1125"/>
      <c r="E36" s="1106"/>
      <c r="F36" s="1106"/>
      <c r="G36" s="1106"/>
      <c r="H36" s="1106"/>
      <c r="I36" s="1106"/>
      <c r="J36" s="1106"/>
      <c r="K36" s="1106"/>
      <c r="L36" s="1106"/>
      <c r="M36" s="1112">
        <f t="shared" si="5"/>
        <v>0</v>
      </c>
      <c r="N36" s="1112"/>
      <c r="O36" s="1106"/>
      <c r="P36" s="1106"/>
      <c r="Q36" s="1106"/>
      <c r="R36" s="1106"/>
      <c r="S36" s="1106"/>
      <c r="T36" s="1106"/>
      <c r="U36" s="1106"/>
      <c r="V36" s="1106"/>
      <c r="W36" s="1112">
        <f t="shared" si="6"/>
        <v>0</v>
      </c>
      <c r="X36" s="1112"/>
      <c r="Y36" s="1106"/>
      <c r="Z36" s="1106"/>
      <c r="AA36" s="1106"/>
      <c r="AB36" s="1106"/>
      <c r="AC36" s="1106"/>
      <c r="AD36" s="1106"/>
      <c r="AE36" s="1106"/>
      <c r="AF36" s="1106"/>
      <c r="AG36" s="1106"/>
      <c r="AH36" s="1106"/>
      <c r="AI36" s="1112">
        <f t="shared" si="7"/>
        <v>0</v>
      </c>
      <c r="AJ36" s="1112"/>
    </row>
    <row r="37" spans="1:36" ht="13.35" customHeight="1">
      <c r="A37" s="575"/>
      <c r="B37" s="576" t="str">
        <f t="shared" si="4"/>
        <v/>
      </c>
      <c r="C37" s="1124" t="s">
        <v>1454</v>
      </c>
      <c r="D37" s="1125"/>
      <c r="E37" s="1106"/>
      <c r="F37" s="1106"/>
      <c r="G37" s="1106"/>
      <c r="H37" s="1106"/>
      <c r="I37" s="1106"/>
      <c r="J37" s="1106"/>
      <c r="K37" s="1106"/>
      <c r="L37" s="1106"/>
      <c r="M37" s="1112">
        <f t="shared" si="5"/>
        <v>0</v>
      </c>
      <c r="N37" s="1112"/>
      <c r="O37" s="1106"/>
      <c r="P37" s="1106"/>
      <c r="Q37" s="1106"/>
      <c r="R37" s="1106"/>
      <c r="S37" s="1106"/>
      <c r="T37" s="1106"/>
      <c r="U37" s="1106"/>
      <c r="V37" s="1106"/>
      <c r="W37" s="1112">
        <f t="shared" si="6"/>
        <v>0</v>
      </c>
      <c r="X37" s="1112"/>
      <c r="Y37" s="1106"/>
      <c r="Z37" s="1106"/>
      <c r="AA37" s="1106"/>
      <c r="AB37" s="1106"/>
      <c r="AC37" s="1106"/>
      <c r="AD37" s="1106"/>
      <c r="AE37" s="1106"/>
      <c r="AF37" s="1106"/>
      <c r="AG37" s="1106"/>
      <c r="AH37" s="1106"/>
      <c r="AI37" s="1112">
        <f t="shared" si="7"/>
        <v>0</v>
      </c>
      <c r="AJ37" s="1112"/>
    </row>
    <row r="38" spans="1:36" ht="13.35" customHeight="1">
      <c r="A38" s="575"/>
      <c r="B38" s="549" t="s">
        <v>557</v>
      </c>
      <c r="C38" s="1090"/>
      <c r="D38" s="1091"/>
      <c r="E38" s="1112">
        <f>SUM(E31:G37)</f>
        <v>0</v>
      </c>
      <c r="F38" s="1112"/>
      <c r="G38" s="1112"/>
      <c r="H38" s="1112">
        <f>SUM(H31:I37)</f>
        <v>0</v>
      </c>
      <c r="I38" s="1112"/>
      <c r="J38" s="1112">
        <f>SUM(J31:L37)</f>
        <v>0</v>
      </c>
      <c r="K38" s="1112"/>
      <c r="L38" s="1112"/>
      <c r="M38" s="1112">
        <f>SUM(M31:N37)</f>
        <v>0</v>
      </c>
      <c r="N38" s="1112"/>
      <c r="O38" s="1112">
        <f>SUM(O31:Q37)</f>
        <v>0</v>
      </c>
      <c r="P38" s="1112"/>
      <c r="Q38" s="1112"/>
      <c r="R38" s="1112">
        <f>SUM(R31:S37)</f>
        <v>0</v>
      </c>
      <c r="S38" s="1112"/>
      <c r="T38" s="1112">
        <f>SUM(T31:V37)</f>
        <v>0</v>
      </c>
      <c r="U38" s="1112"/>
      <c r="V38" s="1112"/>
      <c r="W38" s="1112">
        <f>SUM(W31:X37)</f>
        <v>0</v>
      </c>
      <c r="X38" s="1112"/>
      <c r="Y38" s="1112">
        <f>SUM(Y31:AA37)</f>
        <v>0</v>
      </c>
      <c r="Z38" s="1112"/>
      <c r="AA38" s="1112"/>
      <c r="AB38" s="1112">
        <f>SUM(AB31:AD37)</f>
        <v>0</v>
      </c>
      <c r="AC38" s="1112"/>
      <c r="AD38" s="1112"/>
      <c r="AE38" s="1112">
        <f>SUM(AE31:AH37)</f>
        <v>0</v>
      </c>
      <c r="AF38" s="1112"/>
      <c r="AG38" s="1112"/>
      <c r="AH38" s="1112"/>
      <c r="AI38" s="1112">
        <f>SUM(AI31:AJ37)</f>
        <v>0</v>
      </c>
      <c r="AJ38" s="1112"/>
    </row>
    <row r="39" spans="1:36" ht="13.35" customHeight="1">
      <c r="A39" s="1082"/>
      <c r="B39" s="1083"/>
      <c r="C39" s="1083"/>
      <c r="D39" s="1083"/>
      <c r="E39" s="1083"/>
      <c r="F39" s="1083"/>
      <c r="G39" s="1083"/>
      <c r="H39" s="1083"/>
      <c r="I39" s="1083"/>
      <c r="J39" s="1083"/>
      <c r="K39" s="1083"/>
      <c r="L39" s="1083"/>
      <c r="M39" s="1083"/>
      <c r="N39" s="1083"/>
      <c r="O39" s="1083"/>
      <c r="P39" s="1083"/>
      <c r="Q39" s="1083"/>
      <c r="R39" s="1083"/>
      <c r="S39" s="1083"/>
      <c r="T39" s="1083"/>
      <c r="U39" s="1083"/>
      <c r="V39" s="1083"/>
      <c r="W39" s="1083"/>
      <c r="X39" s="1083"/>
      <c r="Y39" s="1083"/>
      <c r="Z39" s="1083"/>
      <c r="AA39" s="1083"/>
      <c r="AB39" s="1082"/>
      <c r="AC39" s="1083"/>
      <c r="AD39" s="1083"/>
      <c r="AE39" s="1083"/>
      <c r="AF39" s="1135"/>
      <c r="AG39" s="1136"/>
      <c r="AH39" s="1136"/>
    </row>
    <row r="40" spans="1:36" ht="13.35" customHeight="1">
      <c r="B40" s="579" t="s">
        <v>1471</v>
      </c>
      <c r="C40" s="580" t="str">
        <f>IF(Z22=G22+P22,"OK","Error")</f>
        <v>OK</v>
      </c>
    </row>
    <row r="41" spans="1:36" ht="13.35" customHeight="1">
      <c r="B41" s="579" t="s">
        <v>1472</v>
      </c>
      <c r="C41" s="580" t="str">
        <f>IF(Y38=E38+O38,"OK","Error")</f>
        <v>OK</v>
      </c>
    </row>
    <row r="42" spans="1:36">
      <c r="B42" s="579" t="s">
        <v>1473</v>
      </c>
      <c r="C42" s="580" t="str">
        <f>IF(AI38=M38+W38,"OK","Error")</f>
        <v>OK</v>
      </c>
    </row>
  </sheetData>
  <mergeCells count="318">
    <mergeCell ref="A39:AA39"/>
    <mergeCell ref="AB39:AE39"/>
    <mergeCell ref="AF39:AH39"/>
    <mergeCell ref="R38:S38"/>
    <mergeCell ref="T38:V38"/>
    <mergeCell ref="W38:X38"/>
    <mergeCell ref="Y38:AA38"/>
    <mergeCell ref="AB38:AD38"/>
    <mergeCell ref="AE38:AH38"/>
    <mergeCell ref="C38:D38"/>
    <mergeCell ref="E38:G38"/>
    <mergeCell ref="H38:I38"/>
    <mergeCell ref="J38:L38"/>
    <mergeCell ref="M38:N38"/>
    <mergeCell ref="O38:Q38"/>
    <mergeCell ref="AI38:AJ38"/>
    <mergeCell ref="C37:D37"/>
    <mergeCell ref="E37:G37"/>
    <mergeCell ref="H37:I37"/>
    <mergeCell ref="J37:L37"/>
    <mergeCell ref="M37:N37"/>
    <mergeCell ref="O37:Q37"/>
    <mergeCell ref="R37:S37"/>
    <mergeCell ref="T37:V37"/>
    <mergeCell ref="W37:X37"/>
    <mergeCell ref="H35:I35"/>
    <mergeCell ref="J35:L35"/>
    <mergeCell ref="M35:N35"/>
    <mergeCell ref="O35:Q35"/>
    <mergeCell ref="R35:S35"/>
    <mergeCell ref="Y37:AA37"/>
    <mergeCell ref="AB37:AD37"/>
    <mergeCell ref="AE37:AH37"/>
    <mergeCell ref="AI37:AJ37"/>
    <mergeCell ref="T35:V35"/>
    <mergeCell ref="W35:X35"/>
    <mergeCell ref="Y35:AA35"/>
    <mergeCell ref="AB35:AD35"/>
    <mergeCell ref="AE35:AH35"/>
    <mergeCell ref="AI35:AJ35"/>
    <mergeCell ref="C36:D36"/>
    <mergeCell ref="E36:G36"/>
    <mergeCell ref="H36:I36"/>
    <mergeCell ref="J36:L36"/>
    <mergeCell ref="M36:N36"/>
    <mergeCell ref="O36:Q36"/>
    <mergeCell ref="AI36:AJ36"/>
    <mergeCell ref="R36:S36"/>
    <mergeCell ref="T36:V36"/>
    <mergeCell ref="W36:X36"/>
    <mergeCell ref="Y36:AA36"/>
    <mergeCell ref="AB36:AD36"/>
    <mergeCell ref="AE36:AH36"/>
    <mergeCell ref="AB33:AD33"/>
    <mergeCell ref="AE33:AH33"/>
    <mergeCell ref="AI33:AJ33"/>
    <mergeCell ref="C34:D34"/>
    <mergeCell ref="E34:G34"/>
    <mergeCell ref="H34:I34"/>
    <mergeCell ref="J34:L34"/>
    <mergeCell ref="M34:N34"/>
    <mergeCell ref="O34:Q34"/>
    <mergeCell ref="AI34:AJ34"/>
    <mergeCell ref="R34:S34"/>
    <mergeCell ref="T34:V34"/>
    <mergeCell ref="W34:X34"/>
    <mergeCell ref="Y34:AA34"/>
    <mergeCell ref="AB34:AD34"/>
    <mergeCell ref="AE34:AH34"/>
    <mergeCell ref="C35:D35"/>
    <mergeCell ref="E35:G35"/>
    <mergeCell ref="AI31:AJ31"/>
    <mergeCell ref="C32:D32"/>
    <mergeCell ref="E32:G32"/>
    <mergeCell ref="H32:I32"/>
    <mergeCell ref="J32:L32"/>
    <mergeCell ref="M32:N32"/>
    <mergeCell ref="O32:Q32"/>
    <mergeCell ref="AI32:AJ32"/>
    <mergeCell ref="C33:D33"/>
    <mergeCell ref="E33:G33"/>
    <mergeCell ref="H33:I33"/>
    <mergeCell ref="J33:L33"/>
    <mergeCell ref="M33:N33"/>
    <mergeCell ref="O33:Q33"/>
    <mergeCell ref="R33:S33"/>
    <mergeCell ref="T33:V33"/>
    <mergeCell ref="W33:X33"/>
    <mergeCell ref="R32:S32"/>
    <mergeCell ref="T32:V32"/>
    <mergeCell ref="W32:X32"/>
    <mergeCell ref="Y32:AA32"/>
    <mergeCell ref="AB32:AD32"/>
    <mergeCell ref="AE32:AH32"/>
    <mergeCell ref="Y33:AA33"/>
    <mergeCell ref="E30:G30"/>
    <mergeCell ref="H30:I30"/>
    <mergeCell ref="J30:K30"/>
    <mergeCell ref="M30:N30"/>
    <mergeCell ref="O30:Q30"/>
    <mergeCell ref="AI30:AJ30"/>
    <mergeCell ref="C31:D31"/>
    <mergeCell ref="E31:G31"/>
    <mergeCell ref="H31:I31"/>
    <mergeCell ref="J31:L31"/>
    <mergeCell ref="M31:N31"/>
    <mergeCell ref="O31:Q31"/>
    <mergeCell ref="R31:S31"/>
    <mergeCell ref="T31:V31"/>
    <mergeCell ref="W31:X31"/>
    <mergeCell ref="R30:S30"/>
    <mergeCell ref="T30:U30"/>
    <mergeCell ref="W30:X30"/>
    <mergeCell ref="Y30:AA30"/>
    <mergeCell ref="AB30:AD30"/>
    <mergeCell ref="AE30:AG30"/>
    <mergeCell ref="Y31:AA31"/>
    <mergeCell ref="AB31:AD31"/>
    <mergeCell ref="AE31:AH31"/>
    <mergeCell ref="R28:S28"/>
    <mergeCell ref="T28:V28"/>
    <mergeCell ref="W28:X28"/>
    <mergeCell ref="Y28:AA28"/>
    <mergeCell ref="W29:X29"/>
    <mergeCell ref="Y29:AA29"/>
    <mergeCell ref="AB29:AD29"/>
    <mergeCell ref="AE29:AH29"/>
    <mergeCell ref="AI29:AJ29"/>
    <mergeCell ref="A28:A30"/>
    <mergeCell ref="B28:B30"/>
    <mergeCell ref="C28:D30"/>
    <mergeCell ref="E28:G28"/>
    <mergeCell ref="H28:I28"/>
    <mergeCell ref="J28:L28"/>
    <mergeCell ref="E26:N26"/>
    <mergeCell ref="O26:X26"/>
    <mergeCell ref="Y26:AJ26"/>
    <mergeCell ref="E27:N27"/>
    <mergeCell ref="O27:X27"/>
    <mergeCell ref="Y27:AJ27"/>
    <mergeCell ref="AB28:AD28"/>
    <mergeCell ref="AE28:AH28"/>
    <mergeCell ref="AI28:AJ28"/>
    <mergeCell ref="E29:G29"/>
    <mergeCell ref="H29:I29"/>
    <mergeCell ref="J29:L29"/>
    <mergeCell ref="M29:N29"/>
    <mergeCell ref="O29:Q29"/>
    <mergeCell ref="R29:S29"/>
    <mergeCell ref="T29:V29"/>
    <mergeCell ref="M28:N28"/>
    <mergeCell ref="O28:Q28"/>
    <mergeCell ref="A23:AA23"/>
    <mergeCell ref="AB23:AE24"/>
    <mergeCell ref="AF23:AH24"/>
    <mergeCell ref="B24:AA24"/>
    <mergeCell ref="A25:A27"/>
    <mergeCell ref="B25:D27"/>
    <mergeCell ref="E25:N25"/>
    <mergeCell ref="O25:X25"/>
    <mergeCell ref="Y25:AJ25"/>
    <mergeCell ref="X21:Y21"/>
    <mergeCell ref="Z21:AB21"/>
    <mergeCell ref="AC21:AF21"/>
    <mergeCell ref="AG21:AI21"/>
    <mergeCell ref="C22:D22"/>
    <mergeCell ref="E22:F22"/>
    <mergeCell ref="G22:H22"/>
    <mergeCell ref="I22:J22"/>
    <mergeCell ref="K22:M22"/>
    <mergeCell ref="N22:O22"/>
    <mergeCell ref="AG22:AI22"/>
    <mergeCell ref="P22:R22"/>
    <mergeCell ref="S22:U22"/>
    <mergeCell ref="V22:W22"/>
    <mergeCell ref="X22:Y22"/>
    <mergeCell ref="Z22:AB22"/>
    <mergeCell ref="AC22:AF22"/>
    <mergeCell ref="C21:D21"/>
    <mergeCell ref="E21:F21"/>
    <mergeCell ref="G21:H21"/>
    <mergeCell ref="I21:J21"/>
    <mergeCell ref="K21:M21"/>
    <mergeCell ref="N21:O21"/>
    <mergeCell ref="P21:R21"/>
    <mergeCell ref="S21:U21"/>
    <mergeCell ref="V21:W21"/>
    <mergeCell ref="X19:Y19"/>
    <mergeCell ref="Z19:AB19"/>
    <mergeCell ref="AC19:AF19"/>
    <mergeCell ref="AG19:AI19"/>
    <mergeCell ref="C20:D20"/>
    <mergeCell ref="E20:F20"/>
    <mergeCell ref="G20:H20"/>
    <mergeCell ref="I20:J20"/>
    <mergeCell ref="K20:M20"/>
    <mergeCell ref="N20:O20"/>
    <mergeCell ref="AG20:AI20"/>
    <mergeCell ref="P20:R20"/>
    <mergeCell ref="S20:U20"/>
    <mergeCell ref="V20:W20"/>
    <mergeCell ref="X20:Y20"/>
    <mergeCell ref="Z20:AB20"/>
    <mergeCell ref="AC20:AF20"/>
    <mergeCell ref="C19:D19"/>
    <mergeCell ref="E19:F19"/>
    <mergeCell ref="G19:H19"/>
    <mergeCell ref="I19:J19"/>
    <mergeCell ref="K19:M19"/>
    <mergeCell ref="N19:O19"/>
    <mergeCell ref="P19:R19"/>
    <mergeCell ref="S19:U19"/>
    <mergeCell ref="V19:W19"/>
    <mergeCell ref="I16:J16"/>
    <mergeCell ref="K16:M16"/>
    <mergeCell ref="N16:O16"/>
    <mergeCell ref="X17:Y17"/>
    <mergeCell ref="Z17:AB17"/>
    <mergeCell ref="G16:H16"/>
    <mergeCell ref="AC17:AF17"/>
    <mergeCell ref="AG17:AI17"/>
    <mergeCell ref="C18:D18"/>
    <mergeCell ref="E18:F18"/>
    <mergeCell ref="G18:H18"/>
    <mergeCell ref="I18:J18"/>
    <mergeCell ref="K18:M18"/>
    <mergeCell ref="N18:O18"/>
    <mergeCell ref="AG18:AI18"/>
    <mergeCell ref="P18:R18"/>
    <mergeCell ref="S18:U18"/>
    <mergeCell ref="V18:W18"/>
    <mergeCell ref="X18:Y18"/>
    <mergeCell ref="Z18:AB18"/>
    <mergeCell ref="AC18:AF18"/>
    <mergeCell ref="Z13:AB13"/>
    <mergeCell ref="AC15:AF15"/>
    <mergeCell ref="AG15:AI15"/>
    <mergeCell ref="Z14:AB14"/>
    <mergeCell ref="AC14:AE14"/>
    <mergeCell ref="AG14:AI14"/>
    <mergeCell ref="AG16:AI16"/>
    <mergeCell ref="C17:D17"/>
    <mergeCell ref="E17:F17"/>
    <mergeCell ref="G17:H17"/>
    <mergeCell ref="I17:J17"/>
    <mergeCell ref="K17:M17"/>
    <mergeCell ref="N17:O17"/>
    <mergeCell ref="P17:R17"/>
    <mergeCell ref="S17:U17"/>
    <mergeCell ref="V17:W17"/>
    <mergeCell ref="P16:R16"/>
    <mergeCell ref="S16:U16"/>
    <mergeCell ref="V16:W16"/>
    <mergeCell ref="X16:Y16"/>
    <mergeCell ref="Z16:AB16"/>
    <mergeCell ref="AC16:AF16"/>
    <mergeCell ref="C16:D16"/>
    <mergeCell ref="E16:F16"/>
    <mergeCell ref="C15:D15"/>
    <mergeCell ref="E15:F15"/>
    <mergeCell ref="G15:H15"/>
    <mergeCell ref="I15:J15"/>
    <mergeCell ref="K15:M15"/>
    <mergeCell ref="N15:O15"/>
    <mergeCell ref="P15:R15"/>
    <mergeCell ref="S15:U15"/>
    <mergeCell ref="V15:W15"/>
    <mergeCell ref="X15:Y15"/>
    <mergeCell ref="Z15:AB15"/>
    <mergeCell ref="X11:Y11"/>
    <mergeCell ref="Z11:AB11"/>
    <mergeCell ref="AC11:AI11"/>
    <mergeCell ref="G12:H12"/>
    <mergeCell ref="I12:M12"/>
    <mergeCell ref="N12:O12"/>
    <mergeCell ref="P12:R12"/>
    <mergeCell ref="S12:W12"/>
    <mergeCell ref="X12:Y12"/>
    <mergeCell ref="Z12:AB12"/>
    <mergeCell ref="AC12:AI12"/>
    <mergeCell ref="AC13:AF13"/>
    <mergeCell ref="AG13:AI13"/>
    <mergeCell ref="G14:H14"/>
    <mergeCell ref="I14:J14"/>
    <mergeCell ref="K14:M14"/>
    <mergeCell ref="N14:O14"/>
    <mergeCell ref="P14:R14"/>
    <mergeCell ref="S14:U14"/>
    <mergeCell ref="V14:W14"/>
    <mergeCell ref="X14:Y14"/>
    <mergeCell ref="X13:Y13"/>
    <mergeCell ref="A11:A14"/>
    <mergeCell ref="B11:B14"/>
    <mergeCell ref="C11:D14"/>
    <mergeCell ref="E11:F14"/>
    <mergeCell ref="G11:H11"/>
    <mergeCell ref="I11:M11"/>
    <mergeCell ref="N11:O11"/>
    <mergeCell ref="P11:R11"/>
    <mergeCell ref="S11:W11"/>
    <mergeCell ref="G13:H13"/>
    <mergeCell ref="I13:J13"/>
    <mergeCell ref="K13:M13"/>
    <mergeCell ref="N13:O13"/>
    <mergeCell ref="P13:R13"/>
    <mergeCell ref="S13:U13"/>
    <mergeCell ref="V13:W13"/>
    <mergeCell ref="B7:AA7"/>
    <mergeCell ref="A8:A10"/>
    <mergeCell ref="G8:O8"/>
    <mergeCell ref="P8:Y8"/>
    <mergeCell ref="Z8:AJ8"/>
    <mergeCell ref="G9:O9"/>
    <mergeCell ref="P9:Y9"/>
    <mergeCell ref="Z9:AJ9"/>
    <mergeCell ref="G10:O10"/>
    <mergeCell ref="P10:Y10"/>
    <mergeCell ref="Z10:AJ10"/>
  </mergeCells>
  <conditionalFormatting sqref="C40:C42">
    <cfRule type="cellIs" dxfId="47" priority="1" operator="equal">
      <formula>"OK"</formula>
    </cfRule>
    <cfRule type="cellIs" dxfId="46" priority="2" operator="equal">
      <formula>"Error"</formula>
    </cfRule>
  </conditionalFormatting>
  <dataValidations count="1">
    <dataValidation type="decimal" allowBlank="1" showInputMessage="1" showErrorMessage="1" errorTitle="Error" error="Please enter a number of +/- 11 digits" sqref="Y31:AH37 O31:V37 E31:L37 AC15:AJ21 S15:Y21 I15:O21 E15:F21" xr:uid="{4A7C1F88-9148-4F3B-A87B-5F9777F2031F}">
      <formula1>-99999999999</formula1>
      <formula2>99999999999</formula2>
    </dataValidation>
  </dataValidations>
  <pageMargins left="0.70866141732283472" right="0.70866141732283472" top="0.74803149606299213" bottom="0.74803149606299213" header="0.31496062992125984" footer="0.31496062992125984"/>
  <pageSetup scale="28"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1E181-393D-4AEA-AC17-06984F73171C}">
  <sheetPr codeName="Sheet30">
    <tabColor theme="4" tint="0.39997558519241921"/>
  </sheetPr>
  <dimension ref="A1"/>
  <sheetViews>
    <sheetView zoomScale="80" zoomScaleNormal="80" workbookViewId="0"/>
  </sheetViews>
  <sheetFormatPr defaultColWidth="8.42578125" defaultRowHeight="12.75"/>
  <cols>
    <col min="1" max="16384" width="8.42578125" style="94"/>
  </cols>
  <sheetData>
    <row r="1" ht="17.25" customHeight="1"/>
  </sheetData>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2875DF-CF33-4D2A-8EB5-731EA88C8AC0}">
  <sheetPr codeName="Sheet31">
    <pageSetUpPr autoPageBreaks="0" fitToPage="1"/>
  </sheetPr>
  <dimension ref="A1:L27"/>
  <sheetViews>
    <sheetView topLeftCell="B1" zoomScale="80" zoomScaleNormal="80" workbookViewId="0">
      <selection activeCell="B1" sqref="B1"/>
    </sheetView>
  </sheetViews>
  <sheetFormatPr defaultColWidth="9.42578125" defaultRowHeight="12.75"/>
  <cols>
    <col min="1" max="1" width="2.42578125" style="47" hidden="1" customWidth="1"/>
    <col min="2" max="2" width="26.42578125" style="47" customWidth="1"/>
    <col min="3" max="4" width="16.42578125" style="47" customWidth="1"/>
    <col min="5" max="5" width="23.42578125" style="47" customWidth="1"/>
    <col min="6" max="6" width="19.42578125" style="47" customWidth="1"/>
    <col min="7" max="7" width="3.42578125" style="47" customWidth="1"/>
    <col min="8" max="11" width="15.42578125" style="47" customWidth="1"/>
    <col min="12" max="12" width="9.42578125" style="47" customWidth="1"/>
    <col min="13" max="16384" width="9.42578125" style="47"/>
  </cols>
  <sheetData>
    <row r="1" spans="2:12" ht="17.25" customHeight="1">
      <c r="B1" s="78" t="s">
        <v>1474</v>
      </c>
      <c r="C1" s="78"/>
      <c r="D1" s="78"/>
      <c r="E1" s="78"/>
      <c r="F1" s="78"/>
      <c r="G1" s="78"/>
    </row>
    <row r="2" spans="2:12" ht="16.5" customHeight="1">
      <c r="B2" s="328" t="s">
        <v>537</v>
      </c>
      <c r="C2" s="966" t="str">
        <f>'Cover Page'!F15</f>
        <v>&lt;&lt;Enter by Insurer&gt;&gt;</v>
      </c>
      <c r="D2" s="967"/>
    </row>
    <row r="3" spans="2:12" ht="16.5" customHeight="1">
      <c r="B3" s="328" t="s">
        <v>538</v>
      </c>
      <c r="C3" s="1137" t="str">
        <f>TEXT(IF('Cover Page'!P13="","",'Cover Page'!P13), "[$-en-HK,1]dd mmm yyyy")</f>
        <v/>
      </c>
      <c r="D3" s="1138"/>
    </row>
    <row r="4" spans="2:12" ht="16.5" customHeight="1">
      <c r="B4" s="328" t="s">
        <v>539</v>
      </c>
      <c r="C4" s="1137" t="str">
        <f>'B.G.R.1 GI Results (Total)'!C4</f>
        <v>Please fill in the Financial Reporting Month</v>
      </c>
      <c r="D4" s="1138"/>
    </row>
    <row r="5" spans="2:12" ht="15" hidden="1" customHeight="1">
      <c r="B5" s="216"/>
      <c r="C5" s="216"/>
      <c r="D5" s="216"/>
      <c r="E5" s="188"/>
      <c r="F5" s="188"/>
      <c r="G5" s="188"/>
      <c r="H5" s="188"/>
      <c r="I5" s="188"/>
      <c r="J5" s="188"/>
      <c r="K5" s="188"/>
      <c r="L5" s="188"/>
    </row>
    <row r="6" spans="2:12" ht="15" hidden="1" customHeight="1"/>
    <row r="7" spans="2:12" ht="15" customHeight="1">
      <c r="B7" s="528" t="s">
        <v>1475</v>
      </c>
      <c r="C7" s="191"/>
      <c r="D7" s="191"/>
      <c r="E7" s="191"/>
      <c r="F7" s="191"/>
      <c r="G7" s="191"/>
    </row>
    <row r="8" spans="2:12" ht="15" customHeight="1">
      <c r="B8" s="581" t="s">
        <v>540</v>
      </c>
      <c r="C8" s="191"/>
      <c r="D8" s="191"/>
      <c r="E8" s="191"/>
      <c r="F8" s="191"/>
      <c r="G8" s="191"/>
    </row>
    <row r="9" spans="2:12" ht="13.35" customHeight="1">
      <c r="B9" s="425" t="s">
        <v>541</v>
      </c>
      <c r="C9" s="425" t="s">
        <v>542</v>
      </c>
      <c r="D9" s="425" t="s">
        <v>543</v>
      </c>
      <c r="E9" s="425" t="s">
        <v>544</v>
      </c>
      <c r="F9" s="425" t="s">
        <v>545</v>
      </c>
      <c r="G9" s="191"/>
    </row>
    <row r="10" spans="2:12" ht="15" customHeight="1">
      <c r="B10" s="923" t="s">
        <v>1476</v>
      </c>
      <c r="C10" s="874" t="s">
        <v>1477</v>
      </c>
      <c r="D10" s="870"/>
      <c r="E10" s="871"/>
      <c r="F10" s="939" t="s">
        <v>1478</v>
      </c>
      <c r="G10" s="191"/>
    </row>
    <row r="11" spans="2:12" ht="15" customHeight="1">
      <c r="B11" s="924"/>
      <c r="C11" s="391" t="s">
        <v>1479</v>
      </c>
      <c r="D11" s="391" t="s">
        <v>1480</v>
      </c>
      <c r="E11" s="391" t="s">
        <v>1481</v>
      </c>
      <c r="F11" s="941"/>
      <c r="G11" s="191"/>
    </row>
    <row r="12" spans="2:12" ht="15" customHeight="1">
      <c r="B12" s="85"/>
      <c r="C12" s="85"/>
      <c r="D12" s="85"/>
      <c r="E12" s="84">
        <f>SUM(C12:D12)</f>
        <v>0</v>
      </c>
      <c r="F12" s="214">
        <f>1-IFERROR(E12/B12,0)</f>
        <v>1</v>
      </c>
      <c r="G12" s="191"/>
    </row>
    <row r="13" spans="2:12" ht="15" customHeight="1">
      <c r="B13" s="191"/>
      <c r="C13" s="191"/>
      <c r="D13" s="191"/>
      <c r="E13" s="191"/>
      <c r="F13" s="191"/>
      <c r="G13" s="191"/>
    </row>
    <row r="14" spans="2:12" ht="15" hidden="1" customHeight="1">
      <c r="B14" s="191"/>
      <c r="C14" s="191"/>
      <c r="D14" s="191"/>
      <c r="E14" s="191"/>
      <c r="F14" s="191"/>
      <c r="G14" s="191"/>
    </row>
    <row r="15" spans="2:12" ht="15" customHeight="1">
      <c r="B15" s="72" t="s">
        <v>1482</v>
      </c>
      <c r="C15" s="582"/>
      <c r="D15" s="191"/>
      <c r="E15" s="191"/>
      <c r="F15" s="191"/>
      <c r="G15" s="191"/>
    </row>
    <row r="16" spans="2:12" ht="15" customHeight="1">
      <c r="B16" s="26" t="s">
        <v>1381</v>
      </c>
      <c r="C16" s="56" t="str">
        <f>IF(OR('B.G.R.1 GI Results (Total)'!C6="Direct Insurer",'B.G.R.1 GI Results (Total)'!C6="Reinsurer", 'B.G.R.1 GI Results (Total)'!C6="Captive Insurer", 'B.G.R.1 GI Results (Total)'!C6="Marine Insurer"),IF(ABS(B12-'B.G.R.1 GI Results (Total)'!D19)&gt;C17,"Commentary Required","OK"),"OK")</f>
        <v>OK</v>
      </c>
      <c r="D16" s="191"/>
      <c r="E16" s="191"/>
      <c r="F16" s="191"/>
      <c r="G16" s="191"/>
    </row>
    <row r="17" spans="2:7" ht="15" customHeight="1">
      <c r="B17" s="26" t="s">
        <v>606</v>
      </c>
      <c r="C17" s="56">
        <v>1</v>
      </c>
      <c r="D17" s="191"/>
      <c r="E17" s="191"/>
      <c r="F17" s="191"/>
      <c r="G17" s="191"/>
    </row>
    <row r="18" spans="2:7" ht="15" customHeight="1">
      <c r="B18" s="26" t="s">
        <v>1483</v>
      </c>
      <c r="C18" s="452"/>
      <c r="D18" s="191"/>
      <c r="E18" s="191"/>
      <c r="F18" s="191"/>
      <c r="G18" s="191"/>
    </row>
    <row r="19" spans="2:7" ht="15" customHeight="1">
      <c r="B19" s="191"/>
      <c r="C19" s="191"/>
      <c r="D19" s="191"/>
      <c r="E19" s="191"/>
      <c r="F19" s="191"/>
      <c r="G19" s="191"/>
    </row>
    <row r="20" spans="2:7" ht="15" customHeight="1">
      <c r="B20" s="72" t="s">
        <v>1484</v>
      </c>
      <c r="C20" s="582"/>
      <c r="D20" s="191"/>
      <c r="E20" s="191"/>
      <c r="F20" s="191"/>
      <c r="G20" s="191"/>
    </row>
    <row r="21" spans="2:7" ht="15" customHeight="1">
      <c r="B21" s="26" t="s">
        <v>1485</v>
      </c>
      <c r="C21" s="56" t="str">
        <f>IF(OR('B.G.R.1 GI Results (Total)'!C6="Direct Insurer",'B.G.R.1 GI Results (Total)'!C6="Reinsurer", 'B.G.R.1 GI Results (Total)'!C6="Captive Insurer", 'B.G.R.1 GI Results (Total)'!C6="Marine Insurer"),IF(ABS(E12-('B.G.R.1 GI Results (Total)'!D19-'B.G.R.1 GI Results (Total)'!D20))&gt;C22,"Commentary Required","OK"),"OK")</f>
        <v>OK</v>
      </c>
      <c r="D21" s="191"/>
      <c r="E21" s="191"/>
      <c r="F21" s="191"/>
      <c r="G21" s="191"/>
    </row>
    <row r="22" spans="2:7" ht="15" customHeight="1">
      <c r="B22" s="26" t="s">
        <v>606</v>
      </c>
      <c r="C22" s="56">
        <v>1</v>
      </c>
      <c r="D22" s="191"/>
      <c r="E22" s="191"/>
      <c r="F22" s="191"/>
      <c r="G22" s="191"/>
    </row>
    <row r="23" spans="2:7" ht="15" customHeight="1">
      <c r="B23" s="26" t="s">
        <v>1486</v>
      </c>
      <c r="C23" s="452"/>
      <c r="D23" s="191"/>
      <c r="E23" s="191"/>
      <c r="F23" s="191"/>
      <c r="G23" s="191"/>
    </row>
    <row r="24" spans="2:7" ht="15" customHeight="1">
      <c r="B24" s="191"/>
      <c r="C24" s="191"/>
      <c r="D24" s="191"/>
      <c r="E24" s="191"/>
      <c r="F24" s="191"/>
      <c r="G24" s="191"/>
    </row>
    <row r="25" spans="2:7" ht="15" customHeight="1">
      <c r="B25" s="72" t="s">
        <v>1487</v>
      </c>
      <c r="C25" s="191"/>
      <c r="D25" s="191"/>
      <c r="E25" s="191"/>
      <c r="F25" s="191"/>
      <c r="G25" s="191"/>
    </row>
    <row r="26" spans="2:7" ht="15" customHeight="1">
      <c r="B26" s="26" t="s">
        <v>1485</v>
      </c>
      <c r="C26" s="56" t="str">
        <f>IF(OR(F12&lt;0,F12&gt;100%),"Commentary Required","OK")</f>
        <v>OK</v>
      </c>
      <c r="D26" s="191"/>
      <c r="E26" s="191"/>
      <c r="F26" s="191"/>
      <c r="G26" s="191"/>
    </row>
    <row r="27" spans="2:7" ht="15" customHeight="1">
      <c r="B27" s="26" t="s">
        <v>1483</v>
      </c>
      <c r="C27" s="215"/>
      <c r="D27" s="191"/>
      <c r="E27" s="191"/>
      <c r="F27" s="191"/>
      <c r="G27" s="191"/>
    </row>
  </sheetData>
  <mergeCells count="6">
    <mergeCell ref="F10:F11"/>
    <mergeCell ref="C2:D2"/>
    <mergeCell ref="C3:D3"/>
    <mergeCell ref="C4:D4"/>
    <mergeCell ref="B10:B11"/>
    <mergeCell ref="C10:E10"/>
  </mergeCells>
  <conditionalFormatting sqref="C16">
    <cfRule type="cellIs" dxfId="45" priority="7" operator="equal">
      <formula>"Commentary Required"</formula>
    </cfRule>
    <cfRule type="cellIs" dxfId="44" priority="8" operator="equal">
      <formula>"OK"</formula>
    </cfRule>
    <cfRule type="cellIs" dxfId="43" priority="9" operator="equal">
      <formula>"Error"</formula>
    </cfRule>
  </conditionalFormatting>
  <conditionalFormatting sqref="C21">
    <cfRule type="cellIs" dxfId="42" priority="4" operator="equal">
      <formula>"Commentary Required"</formula>
    </cfRule>
    <cfRule type="cellIs" dxfId="41" priority="5" operator="equal">
      <formula>"OK"</formula>
    </cfRule>
    <cfRule type="cellIs" dxfId="40" priority="6" operator="equal">
      <formula>"Error"</formula>
    </cfRule>
  </conditionalFormatting>
  <conditionalFormatting sqref="C26">
    <cfRule type="cellIs" dxfId="39" priority="1" operator="equal">
      <formula>"Commentary Required"</formula>
    </cfRule>
    <cfRule type="cellIs" dxfId="38" priority="2" operator="equal">
      <formula>"OK"</formula>
    </cfRule>
    <cfRule type="cellIs" dxfId="37" priority="3" operator="equal">
      <formula>"Error"</formula>
    </cfRule>
  </conditionalFormatting>
  <dataValidations count="1">
    <dataValidation type="decimal" allowBlank="1" showInputMessage="1" showErrorMessage="1" errorTitle="Error" error="Please enter a number of +/- 11 digits" sqref="B12:D12" xr:uid="{9F469F1F-6B8F-47E7-AF5C-0353849BAA64}">
      <formula1>-99999999999</formula1>
      <formula2>99999999999</formula2>
    </dataValidation>
  </dataValidations>
  <pageMargins left="0.25" right="0.25" top="0.75" bottom="0.75" header="0.3" footer="0.3"/>
  <pageSetup paperSize="9" fitToHeight="0"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9528F-8D9F-419D-9CBD-F7E45C55C3F9}">
  <sheetPr codeName="Sheet32">
    <pageSetUpPr autoPageBreaks="0" fitToPage="1"/>
  </sheetPr>
  <dimension ref="A1:X87"/>
  <sheetViews>
    <sheetView topLeftCell="B1" zoomScale="80" zoomScaleNormal="80" workbookViewId="0">
      <selection activeCell="B1" sqref="B1"/>
    </sheetView>
  </sheetViews>
  <sheetFormatPr defaultColWidth="9.42578125" defaultRowHeight="12.75"/>
  <cols>
    <col min="1" max="1" width="2.42578125" style="47" hidden="1" customWidth="1"/>
    <col min="2" max="2" width="26.42578125" style="47" customWidth="1"/>
    <col min="3" max="3" width="39.42578125" style="47" customWidth="1"/>
    <col min="4" max="4" width="16.42578125" style="47" customWidth="1"/>
    <col min="5" max="5" width="17.42578125" style="47" customWidth="1"/>
    <col min="6" max="6" width="16.42578125" style="47" customWidth="1"/>
    <col min="7" max="8" width="15.42578125" style="47" customWidth="1"/>
    <col min="9" max="9" width="23.42578125" style="47" customWidth="1"/>
    <col min="10" max="11" width="19.42578125" style="47" customWidth="1"/>
    <col min="12" max="12" width="22.42578125" style="47" customWidth="1"/>
    <col min="13" max="13" width="3.42578125" style="47" customWidth="1"/>
    <col min="14" max="14" width="17.42578125" style="47" customWidth="1"/>
    <col min="15" max="24" width="9.42578125" style="47" customWidth="1"/>
    <col min="25" max="16384" width="9.42578125" style="47"/>
  </cols>
  <sheetData>
    <row r="1" spans="2:24" ht="17.25" customHeight="1">
      <c r="B1" s="166" t="s">
        <v>1488</v>
      </c>
      <c r="C1" s="166"/>
      <c r="D1" s="166"/>
      <c r="E1" s="166"/>
      <c r="F1" s="166"/>
      <c r="G1" s="166"/>
      <c r="H1" s="166"/>
      <c r="I1" s="166"/>
      <c r="J1" s="166"/>
      <c r="K1" s="166"/>
      <c r="L1" s="166"/>
      <c r="M1" s="166"/>
    </row>
    <row r="2" spans="2:24" ht="15" customHeight="1">
      <c r="B2" s="328" t="s">
        <v>537</v>
      </c>
      <c r="C2" s="566" t="str">
        <f>'Cover Page'!F15</f>
        <v>&lt;&lt;Enter by Insurer&gt;&gt;</v>
      </c>
    </row>
    <row r="3" spans="2:24" ht="15" customHeight="1">
      <c r="B3" s="328" t="s">
        <v>538</v>
      </c>
      <c r="C3" s="414" t="str">
        <f>TEXT(IF('Cover Page'!P13="","",'Cover Page'!P13), "[$-en-HK,1]dd mmm yyyy")</f>
        <v/>
      </c>
    </row>
    <row r="4" spans="2:24" ht="15" customHeight="1">
      <c r="B4" s="328" t="s">
        <v>539</v>
      </c>
      <c r="C4" s="539"/>
    </row>
    <row r="5" spans="2:24" ht="15" hidden="1" customHeight="1"/>
    <row r="6" spans="2:24" ht="15" customHeight="1">
      <c r="B6" s="528" t="s">
        <v>1489</v>
      </c>
      <c r="C6" s="191"/>
      <c r="D6" s="191"/>
      <c r="E6" s="191"/>
      <c r="F6" s="191"/>
      <c r="G6" s="191"/>
      <c r="H6" s="191"/>
      <c r="I6" s="191"/>
      <c r="J6" s="191"/>
      <c r="K6" s="191"/>
      <c r="L6" s="191"/>
    </row>
    <row r="7" spans="2:24" ht="15" customHeight="1">
      <c r="B7" s="583" t="s">
        <v>1490</v>
      </c>
      <c r="C7" s="191"/>
      <c r="D7" s="191"/>
      <c r="E7" s="191"/>
      <c r="F7" s="191"/>
      <c r="G7" s="191"/>
      <c r="H7" s="191"/>
      <c r="I7" s="191"/>
      <c r="J7" s="200"/>
      <c r="K7" s="191"/>
      <c r="L7" s="191"/>
    </row>
    <row r="8" spans="2:24" ht="15" hidden="1" customHeight="1">
      <c r="B8" s="191"/>
      <c r="C8" s="191"/>
      <c r="D8" s="191"/>
      <c r="E8" s="191"/>
      <c r="F8" s="191"/>
      <c r="G8" s="191"/>
      <c r="H8" s="191"/>
      <c r="I8" s="191"/>
      <c r="J8" s="191"/>
      <c r="K8" s="191"/>
      <c r="L8" s="191"/>
    </row>
    <row r="9" spans="2:24" ht="13.35" customHeight="1">
      <c r="B9" s="191" t="s">
        <v>540</v>
      </c>
      <c r="C9" s="191"/>
      <c r="D9" s="191"/>
      <c r="E9" s="191"/>
      <c r="F9" s="191"/>
      <c r="G9" s="191"/>
      <c r="H9" s="191"/>
      <c r="I9" s="191"/>
      <c r="J9" s="191"/>
      <c r="K9" s="191"/>
      <c r="L9" s="191"/>
    </row>
    <row r="10" spans="2:24" ht="13.35" customHeight="1">
      <c r="B10" s="425" t="s">
        <v>541</v>
      </c>
      <c r="C10" s="425" t="s">
        <v>542</v>
      </c>
      <c r="D10" s="425" t="s">
        <v>543</v>
      </c>
      <c r="E10" s="425" t="s">
        <v>544</v>
      </c>
      <c r="F10" s="425" t="s">
        <v>545</v>
      </c>
      <c r="G10" s="425" t="s">
        <v>667</v>
      </c>
      <c r="H10" s="425" t="s">
        <v>546</v>
      </c>
      <c r="I10" s="425" t="s">
        <v>547</v>
      </c>
      <c r="J10" s="425" t="s">
        <v>548</v>
      </c>
      <c r="K10" s="425" t="s">
        <v>549</v>
      </c>
      <c r="L10" s="425" t="s">
        <v>550</v>
      </c>
    </row>
    <row r="11" spans="2:24" ht="26.85" customHeight="1">
      <c r="B11" s="464" t="s">
        <v>1491</v>
      </c>
      <c r="C11" s="464" t="s">
        <v>1492</v>
      </c>
      <c r="D11" s="464" t="s">
        <v>1493</v>
      </c>
      <c r="E11" s="464" t="s">
        <v>1494</v>
      </c>
      <c r="F11" s="464" t="s">
        <v>1495</v>
      </c>
      <c r="G11" s="464" t="s">
        <v>1496</v>
      </c>
      <c r="H11" s="464" t="s">
        <v>1497</v>
      </c>
      <c r="I11" s="464" t="s">
        <v>1498</v>
      </c>
      <c r="J11" s="464" t="s">
        <v>1499</v>
      </c>
      <c r="K11" s="464" t="s">
        <v>1500</v>
      </c>
      <c r="L11" s="464" t="s">
        <v>1368</v>
      </c>
      <c r="M11" s="1139"/>
      <c r="N11" s="1140"/>
      <c r="O11" s="1140"/>
      <c r="P11" s="1140"/>
      <c r="Q11" s="1140"/>
      <c r="R11" s="1140"/>
      <c r="S11" s="1140"/>
      <c r="T11" s="1140"/>
      <c r="U11" s="1140"/>
      <c r="V11" s="1140"/>
      <c r="W11" s="1140"/>
      <c r="X11" s="1140"/>
    </row>
    <row r="12" spans="2:24" ht="13.35" customHeight="1">
      <c r="B12" s="217"/>
      <c r="C12" s="217"/>
      <c r="D12" s="218"/>
      <c r="E12" s="217"/>
      <c r="F12" s="218"/>
      <c r="G12" s="217"/>
      <c r="H12" s="219"/>
      <c r="I12" s="219"/>
      <c r="J12" s="220"/>
      <c r="K12" s="221"/>
      <c r="L12" s="221"/>
    </row>
    <row r="13" spans="2:24" ht="13.35" customHeight="1">
      <c r="B13" s="217"/>
      <c r="C13" s="217"/>
      <c r="D13" s="218"/>
      <c r="E13" s="217"/>
      <c r="F13" s="218"/>
      <c r="G13" s="217"/>
      <c r="H13" s="219"/>
      <c r="I13" s="219"/>
      <c r="J13" s="220"/>
      <c r="K13" s="221"/>
      <c r="L13" s="221"/>
    </row>
    <row r="14" spans="2:24" ht="13.35" customHeight="1">
      <c r="B14" s="217"/>
      <c r="C14" s="217"/>
      <c r="D14" s="218"/>
      <c r="E14" s="217"/>
      <c r="F14" s="218"/>
      <c r="G14" s="217"/>
      <c r="H14" s="219"/>
      <c r="I14" s="219"/>
      <c r="J14" s="220"/>
      <c r="K14" s="221"/>
      <c r="L14" s="221"/>
    </row>
    <row r="15" spans="2:24" ht="13.35" customHeight="1">
      <c r="B15" s="217"/>
      <c r="C15" s="217"/>
      <c r="D15" s="218"/>
      <c r="E15" s="217"/>
      <c r="F15" s="218"/>
      <c r="G15" s="217"/>
      <c r="H15" s="217"/>
      <c r="I15" s="217"/>
      <c r="J15" s="220"/>
      <c r="K15" s="221"/>
      <c r="L15" s="221"/>
    </row>
    <row r="16" spans="2:24" ht="13.35" customHeight="1">
      <c r="B16" s="217"/>
      <c r="C16" s="217"/>
      <c r="D16" s="218"/>
      <c r="E16" s="217"/>
      <c r="F16" s="218"/>
      <c r="G16" s="217"/>
      <c r="H16" s="217"/>
      <c r="I16" s="217"/>
      <c r="J16" s="220"/>
      <c r="K16" s="221"/>
      <c r="L16" s="221"/>
    </row>
    <row r="17" spans="2:12" ht="13.35" customHeight="1">
      <c r="B17" s="217"/>
      <c r="C17" s="217"/>
      <c r="D17" s="218"/>
      <c r="E17" s="217"/>
      <c r="F17" s="218"/>
      <c r="G17" s="217"/>
      <c r="H17" s="217"/>
      <c r="I17" s="217"/>
      <c r="J17" s="220"/>
      <c r="K17" s="221"/>
      <c r="L17" s="221"/>
    </row>
    <row r="18" spans="2:12" ht="13.35" customHeight="1">
      <c r="B18" s="217"/>
      <c r="C18" s="217"/>
      <c r="D18" s="218"/>
      <c r="E18" s="217"/>
      <c r="F18" s="218"/>
      <c r="G18" s="217"/>
      <c r="H18" s="217"/>
      <c r="I18" s="217"/>
      <c r="J18" s="220"/>
      <c r="K18" s="221"/>
      <c r="L18" s="221"/>
    </row>
    <row r="19" spans="2:12" ht="13.35" customHeight="1">
      <c r="B19" s="217"/>
      <c r="C19" s="217"/>
      <c r="D19" s="218"/>
      <c r="E19" s="217"/>
      <c r="F19" s="218"/>
      <c r="G19" s="217"/>
      <c r="H19" s="217"/>
      <c r="I19" s="217"/>
      <c r="J19" s="220"/>
      <c r="K19" s="221"/>
      <c r="L19" s="221"/>
    </row>
    <row r="20" spans="2:12" ht="13.35" customHeight="1">
      <c r="B20" s="217"/>
      <c r="C20" s="217"/>
      <c r="D20" s="218"/>
      <c r="E20" s="217"/>
      <c r="F20" s="218"/>
      <c r="G20" s="217"/>
      <c r="H20" s="217"/>
      <c r="I20" s="217"/>
      <c r="J20" s="220"/>
      <c r="K20" s="221"/>
      <c r="L20" s="221"/>
    </row>
    <row r="21" spans="2:12" ht="13.35" customHeight="1">
      <c r="B21" s="217"/>
      <c r="C21" s="217"/>
      <c r="D21" s="218"/>
      <c r="E21" s="217"/>
      <c r="F21" s="218"/>
      <c r="G21" s="217"/>
      <c r="H21" s="217"/>
      <c r="I21" s="217"/>
      <c r="J21" s="220"/>
      <c r="K21" s="221"/>
      <c r="L21" s="221"/>
    </row>
    <row r="22" spans="2:12" ht="13.35" customHeight="1">
      <c r="B22" s="217"/>
      <c r="C22" s="217"/>
      <c r="D22" s="218"/>
      <c r="E22" s="217"/>
      <c r="F22" s="218"/>
      <c r="G22" s="217"/>
      <c r="H22" s="217"/>
      <c r="I22" s="217"/>
      <c r="J22" s="220"/>
      <c r="K22" s="221"/>
      <c r="L22" s="221"/>
    </row>
    <row r="23" spans="2:12" ht="13.35" customHeight="1">
      <c r="B23" s="217"/>
      <c r="C23" s="217"/>
      <c r="D23" s="218"/>
      <c r="E23" s="217"/>
      <c r="F23" s="218"/>
      <c r="G23" s="217"/>
      <c r="H23" s="217"/>
      <c r="I23" s="217"/>
      <c r="J23" s="220"/>
      <c r="K23" s="221"/>
      <c r="L23" s="221"/>
    </row>
    <row r="24" spans="2:12" ht="13.35" customHeight="1">
      <c r="B24" s="217"/>
      <c r="C24" s="217"/>
      <c r="D24" s="218"/>
      <c r="E24" s="217"/>
      <c r="F24" s="218"/>
      <c r="G24" s="217"/>
      <c r="H24" s="217"/>
      <c r="I24" s="217"/>
      <c r="J24" s="220"/>
      <c r="K24" s="221"/>
      <c r="L24" s="221"/>
    </row>
    <row r="25" spans="2:12" ht="13.35" customHeight="1">
      <c r="B25" s="217"/>
      <c r="C25" s="217"/>
      <c r="D25" s="218"/>
      <c r="E25" s="217"/>
      <c r="F25" s="218"/>
      <c r="G25" s="217"/>
      <c r="H25" s="217"/>
      <c r="I25" s="217"/>
      <c r="J25" s="220"/>
      <c r="K25" s="221"/>
      <c r="L25" s="221"/>
    </row>
    <row r="26" spans="2:12" ht="13.35" customHeight="1">
      <c r="B26" s="217"/>
      <c r="C26" s="217"/>
      <c r="D26" s="218"/>
      <c r="E26" s="217"/>
      <c r="F26" s="218"/>
      <c r="G26" s="217"/>
      <c r="H26" s="217"/>
      <c r="I26" s="217"/>
      <c r="J26" s="220"/>
      <c r="K26" s="221"/>
      <c r="L26" s="221"/>
    </row>
    <row r="27" spans="2:12" ht="13.35" customHeight="1">
      <c r="B27" s="217"/>
      <c r="C27" s="217"/>
      <c r="D27" s="218"/>
      <c r="E27" s="217"/>
      <c r="F27" s="218"/>
      <c r="G27" s="217"/>
      <c r="H27" s="217"/>
      <c r="I27" s="217"/>
      <c r="J27" s="220"/>
      <c r="K27" s="221"/>
      <c r="L27" s="221"/>
    </row>
    <row r="28" spans="2:12" ht="13.35" customHeight="1">
      <c r="B28" s="217"/>
      <c r="C28" s="217"/>
      <c r="D28" s="218"/>
      <c r="E28" s="217"/>
      <c r="F28" s="218"/>
      <c r="G28" s="217"/>
      <c r="H28" s="217"/>
      <c r="I28" s="217"/>
      <c r="J28" s="220"/>
      <c r="K28" s="221"/>
      <c r="L28" s="221"/>
    </row>
    <row r="29" spans="2:12" ht="13.35" customHeight="1">
      <c r="B29" s="217"/>
      <c r="C29" s="217"/>
      <c r="D29" s="218"/>
      <c r="E29" s="217"/>
      <c r="F29" s="218"/>
      <c r="G29" s="217"/>
      <c r="H29" s="217"/>
      <c r="I29" s="217"/>
      <c r="J29" s="220"/>
      <c r="K29" s="221"/>
      <c r="L29" s="221"/>
    </row>
    <row r="30" spans="2:12" ht="13.35" customHeight="1">
      <c r="B30" s="217"/>
      <c r="C30" s="217"/>
      <c r="D30" s="218"/>
      <c r="E30" s="217"/>
      <c r="F30" s="218"/>
      <c r="G30" s="217"/>
      <c r="H30" s="217"/>
      <c r="I30" s="217"/>
      <c r="J30" s="220"/>
      <c r="K30" s="221"/>
      <c r="L30" s="221"/>
    </row>
    <row r="31" spans="2:12" ht="13.35" customHeight="1">
      <c r="B31" s="217"/>
      <c r="C31" s="217"/>
      <c r="D31" s="218"/>
      <c r="E31" s="217"/>
      <c r="F31" s="218"/>
      <c r="G31" s="217"/>
      <c r="H31" s="217"/>
      <c r="I31" s="217"/>
      <c r="J31" s="220"/>
      <c r="K31" s="221"/>
      <c r="L31" s="221"/>
    </row>
    <row r="32" spans="2:12" ht="13.35" customHeight="1">
      <c r="B32" s="217"/>
      <c r="C32" s="217"/>
      <c r="D32" s="218"/>
      <c r="E32" s="217"/>
      <c r="F32" s="218"/>
      <c r="G32" s="217"/>
      <c r="H32" s="217"/>
      <c r="I32" s="217"/>
      <c r="J32" s="220"/>
      <c r="K32" s="221"/>
      <c r="L32" s="221"/>
    </row>
    <row r="33" spans="2:12" ht="13.35" customHeight="1">
      <c r="B33" s="217"/>
      <c r="C33" s="217"/>
      <c r="D33" s="218"/>
      <c r="E33" s="217"/>
      <c r="F33" s="218"/>
      <c r="G33" s="217"/>
      <c r="H33" s="217"/>
      <c r="I33" s="217"/>
      <c r="J33" s="220"/>
      <c r="K33" s="221"/>
      <c r="L33" s="221"/>
    </row>
    <row r="34" spans="2:12" ht="13.35" customHeight="1">
      <c r="B34" s="217"/>
      <c r="C34" s="217"/>
      <c r="D34" s="218"/>
      <c r="E34" s="217"/>
      <c r="F34" s="218"/>
      <c r="G34" s="217"/>
      <c r="H34" s="217"/>
      <c r="I34" s="217"/>
      <c r="J34" s="220"/>
      <c r="K34" s="221"/>
      <c r="L34" s="221"/>
    </row>
    <row r="35" spans="2:12" ht="13.35" customHeight="1">
      <c r="B35" s="217"/>
      <c r="C35" s="217"/>
      <c r="D35" s="218"/>
      <c r="E35" s="217"/>
      <c r="F35" s="218"/>
      <c r="G35" s="217"/>
      <c r="H35" s="217"/>
      <c r="I35" s="217"/>
      <c r="J35" s="220"/>
      <c r="K35" s="221"/>
      <c r="L35" s="221"/>
    </row>
    <row r="36" spans="2:12" ht="13.35" customHeight="1">
      <c r="B36" s="217"/>
      <c r="C36" s="217"/>
      <c r="D36" s="218"/>
      <c r="E36" s="217"/>
      <c r="F36" s="218"/>
      <c r="G36" s="217"/>
      <c r="H36" s="217"/>
      <c r="I36" s="217"/>
      <c r="J36" s="220"/>
      <c r="K36" s="221"/>
      <c r="L36" s="221"/>
    </row>
    <row r="37" spans="2:12" ht="13.35" customHeight="1">
      <c r="B37" s="217"/>
      <c r="C37" s="217"/>
      <c r="D37" s="218"/>
      <c r="E37" s="217"/>
      <c r="F37" s="218"/>
      <c r="G37" s="217"/>
      <c r="H37" s="217"/>
      <c r="I37" s="217"/>
      <c r="J37" s="220"/>
      <c r="K37" s="221"/>
      <c r="L37" s="221"/>
    </row>
    <row r="38" spans="2:12" ht="13.35" customHeight="1">
      <c r="B38" s="217"/>
      <c r="C38" s="217"/>
      <c r="D38" s="218"/>
      <c r="E38" s="217"/>
      <c r="F38" s="218"/>
      <c r="G38" s="217"/>
      <c r="H38" s="217"/>
      <c r="I38" s="217"/>
      <c r="J38" s="220"/>
      <c r="K38" s="221"/>
      <c r="L38" s="221"/>
    </row>
    <row r="39" spans="2:12" ht="13.35" customHeight="1">
      <c r="B39" s="217"/>
      <c r="C39" s="217"/>
      <c r="D39" s="218"/>
      <c r="E39" s="217"/>
      <c r="F39" s="218"/>
      <c r="G39" s="217"/>
      <c r="H39" s="217"/>
      <c r="I39" s="217"/>
      <c r="J39" s="220"/>
      <c r="K39" s="221"/>
      <c r="L39" s="221"/>
    </row>
    <row r="40" spans="2:12" ht="13.35" customHeight="1">
      <c r="B40" s="217"/>
      <c r="C40" s="217"/>
      <c r="D40" s="218"/>
      <c r="E40" s="217"/>
      <c r="F40" s="218"/>
      <c r="G40" s="217"/>
      <c r="H40" s="217"/>
      <c r="I40" s="217"/>
      <c r="J40" s="220"/>
      <c r="K40" s="221"/>
      <c r="L40" s="221"/>
    </row>
    <row r="41" spans="2:12" ht="13.35" customHeight="1">
      <c r="B41" s="217"/>
      <c r="C41" s="217"/>
      <c r="D41" s="218"/>
      <c r="E41" s="217"/>
      <c r="F41" s="218"/>
      <c r="G41" s="217"/>
      <c r="H41" s="217"/>
      <c r="I41" s="217"/>
      <c r="J41" s="220"/>
      <c r="K41" s="221"/>
      <c r="L41" s="221"/>
    </row>
    <row r="42" spans="2:12" ht="13.35" customHeight="1">
      <c r="B42" s="217"/>
      <c r="C42" s="217"/>
      <c r="D42" s="218"/>
      <c r="E42" s="217"/>
      <c r="F42" s="218"/>
      <c r="G42" s="217"/>
      <c r="H42" s="217"/>
      <c r="I42" s="217"/>
      <c r="J42" s="220"/>
      <c r="K42" s="221"/>
      <c r="L42" s="221"/>
    </row>
    <row r="43" spans="2:12" ht="13.35" customHeight="1">
      <c r="B43" s="217"/>
      <c r="C43" s="217"/>
      <c r="D43" s="218"/>
      <c r="E43" s="217"/>
      <c r="F43" s="218"/>
      <c r="G43" s="217"/>
      <c r="H43" s="217"/>
      <c r="I43" s="217"/>
      <c r="J43" s="220"/>
      <c r="K43" s="221"/>
      <c r="L43" s="221"/>
    </row>
    <row r="44" spans="2:12" ht="13.35" customHeight="1">
      <c r="B44" s="217"/>
      <c r="C44" s="217"/>
      <c r="D44" s="218"/>
      <c r="E44" s="217"/>
      <c r="F44" s="218"/>
      <c r="G44" s="217"/>
      <c r="H44" s="217"/>
      <c r="I44" s="217"/>
      <c r="J44" s="220"/>
      <c r="K44" s="221"/>
      <c r="L44" s="221"/>
    </row>
    <row r="45" spans="2:12" ht="13.35" customHeight="1">
      <c r="B45" s="217"/>
      <c r="C45" s="217"/>
      <c r="D45" s="218"/>
      <c r="E45" s="217"/>
      <c r="F45" s="218"/>
      <c r="G45" s="217"/>
      <c r="H45" s="217"/>
      <c r="I45" s="217"/>
      <c r="J45" s="220"/>
      <c r="K45" s="221"/>
      <c r="L45" s="221"/>
    </row>
    <row r="46" spans="2:12" ht="13.35" customHeight="1">
      <c r="B46" s="217"/>
      <c r="C46" s="217"/>
      <c r="D46" s="218"/>
      <c r="E46" s="217"/>
      <c r="F46" s="218"/>
      <c r="G46" s="217"/>
      <c r="H46" s="217"/>
      <c r="I46" s="217"/>
      <c r="J46" s="220"/>
      <c r="K46" s="221"/>
      <c r="L46" s="221"/>
    </row>
    <row r="47" spans="2:12" ht="13.35" customHeight="1">
      <c r="B47" s="217"/>
      <c r="C47" s="217"/>
      <c r="D47" s="218"/>
      <c r="E47" s="217"/>
      <c r="F47" s="218"/>
      <c r="G47" s="217"/>
      <c r="H47" s="217"/>
      <c r="I47" s="217"/>
      <c r="J47" s="220"/>
      <c r="K47" s="221"/>
      <c r="L47" s="221"/>
    </row>
    <row r="48" spans="2:12" ht="13.35" customHeight="1">
      <c r="B48" s="217"/>
      <c r="C48" s="217"/>
      <c r="D48" s="218"/>
      <c r="E48" s="217"/>
      <c r="F48" s="218"/>
      <c r="G48" s="217"/>
      <c r="H48" s="217"/>
      <c r="I48" s="217"/>
      <c r="J48" s="220"/>
      <c r="K48" s="221"/>
      <c r="L48" s="221"/>
    </row>
    <row r="49" spans="2:12" ht="13.35" customHeight="1">
      <c r="B49" s="217"/>
      <c r="C49" s="217"/>
      <c r="D49" s="218"/>
      <c r="E49" s="217"/>
      <c r="F49" s="218"/>
      <c r="G49" s="217"/>
      <c r="H49" s="217"/>
      <c r="I49" s="217"/>
      <c r="J49" s="220"/>
      <c r="K49" s="221"/>
      <c r="L49" s="221"/>
    </row>
    <row r="50" spans="2:12" ht="13.35" customHeight="1">
      <c r="B50" s="217"/>
      <c r="C50" s="217"/>
      <c r="D50" s="218"/>
      <c r="E50" s="217"/>
      <c r="F50" s="218"/>
      <c r="G50" s="217"/>
      <c r="H50" s="217"/>
      <c r="I50" s="217"/>
      <c r="J50" s="220"/>
      <c r="K50" s="221"/>
      <c r="L50" s="221"/>
    </row>
    <row r="51" spans="2:12" ht="13.35" customHeight="1">
      <c r="B51" s="217"/>
      <c r="C51" s="217"/>
      <c r="D51" s="218"/>
      <c r="E51" s="217"/>
      <c r="F51" s="218"/>
      <c r="G51" s="217"/>
      <c r="H51" s="217"/>
      <c r="I51" s="217"/>
      <c r="J51" s="220"/>
      <c r="K51" s="221"/>
      <c r="L51" s="221"/>
    </row>
    <row r="52" spans="2:12" ht="13.35" customHeight="1">
      <c r="B52" s="217"/>
      <c r="C52" s="217"/>
      <c r="D52" s="218"/>
      <c r="E52" s="217"/>
      <c r="F52" s="218"/>
      <c r="G52" s="217"/>
      <c r="H52" s="217"/>
      <c r="I52" s="217"/>
      <c r="J52" s="220"/>
      <c r="K52" s="221"/>
      <c r="L52" s="221"/>
    </row>
    <row r="53" spans="2:12" ht="13.35" customHeight="1">
      <c r="B53" s="217"/>
      <c r="C53" s="217"/>
      <c r="D53" s="218"/>
      <c r="E53" s="217"/>
      <c r="F53" s="218"/>
      <c r="G53" s="217"/>
      <c r="H53" s="217"/>
      <c r="I53" s="217"/>
      <c r="J53" s="220"/>
      <c r="K53" s="221"/>
      <c r="L53" s="221"/>
    </row>
    <row r="54" spans="2:12" ht="13.35" customHeight="1">
      <c r="B54" s="217"/>
      <c r="C54" s="217"/>
      <c r="D54" s="218"/>
      <c r="E54" s="217"/>
      <c r="F54" s="218"/>
      <c r="G54" s="217"/>
      <c r="H54" s="217"/>
      <c r="I54" s="217"/>
      <c r="J54" s="220"/>
      <c r="K54" s="221"/>
      <c r="L54" s="221"/>
    </row>
    <row r="55" spans="2:12" ht="13.35" customHeight="1">
      <c r="B55" s="217"/>
      <c r="C55" s="217"/>
      <c r="D55" s="218"/>
      <c r="E55" s="217"/>
      <c r="F55" s="218"/>
      <c r="G55" s="217"/>
      <c r="H55" s="217"/>
      <c r="I55" s="217"/>
      <c r="J55" s="220"/>
      <c r="K55" s="221"/>
      <c r="L55" s="221"/>
    </row>
    <row r="56" spans="2:12" ht="13.35" customHeight="1">
      <c r="B56" s="217"/>
      <c r="C56" s="217"/>
      <c r="D56" s="218"/>
      <c r="E56" s="217"/>
      <c r="F56" s="218"/>
      <c r="G56" s="217"/>
      <c r="H56" s="217"/>
      <c r="I56" s="217"/>
      <c r="J56" s="220"/>
      <c r="K56" s="221"/>
      <c r="L56" s="221"/>
    </row>
    <row r="57" spans="2:12" ht="13.35" customHeight="1">
      <c r="B57" s="217"/>
      <c r="C57" s="217"/>
      <c r="D57" s="218"/>
      <c r="E57" s="217"/>
      <c r="F57" s="218"/>
      <c r="G57" s="217"/>
      <c r="H57" s="217"/>
      <c r="I57" s="217"/>
      <c r="J57" s="220"/>
      <c r="K57" s="221"/>
      <c r="L57" s="221"/>
    </row>
    <row r="58" spans="2:12" ht="13.35" customHeight="1">
      <c r="B58" s="217"/>
      <c r="C58" s="217"/>
      <c r="D58" s="218"/>
      <c r="E58" s="217"/>
      <c r="F58" s="218"/>
      <c r="G58" s="217"/>
      <c r="H58" s="217"/>
      <c r="I58" s="217"/>
      <c r="J58" s="220"/>
      <c r="K58" s="221"/>
      <c r="L58" s="221"/>
    </row>
    <row r="59" spans="2:12" ht="13.35" customHeight="1">
      <c r="B59" s="217"/>
      <c r="C59" s="217"/>
      <c r="D59" s="218"/>
      <c r="E59" s="217"/>
      <c r="F59" s="218"/>
      <c r="G59" s="217"/>
      <c r="H59" s="217"/>
      <c r="I59" s="217"/>
      <c r="J59" s="220"/>
      <c r="K59" s="221"/>
      <c r="L59" s="221"/>
    </row>
    <row r="60" spans="2:12" ht="13.35" customHeight="1">
      <c r="B60" s="217"/>
      <c r="C60" s="217"/>
      <c r="D60" s="218"/>
      <c r="E60" s="217"/>
      <c r="F60" s="218"/>
      <c r="G60" s="217"/>
      <c r="H60" s="217"/>
      <c r="I60" s="217"/>
      <c r="J60" s="220"/>
      <c r="K60" s="221"/>
      <c r="L60" s="221"/>
    </row>
    <row r="61" spans="2:12" ht="13.35" customHeight="1">
      <c r="B61" s="217"/>
      <c r="C61" s="217"/>
      <c r="D61" s="218"/>
      <c r="E61" s="217"/>
      <c r="F61" s="218"/>
      <c r="G61" s="217"/>
      <c r="H61" s="217"/>
      <c r="I61" s="217"/>
      <c r="J61" s="220"/>
      <c r="K61" s="221"/>
      <c r="L61" s="221"/>
    </row>
    <row r="62" spans="2:12" ht="13.35" customHeight="1">
      <c r="B62" s="217"/>
      <c r="C62" s="217"/>
      <c r="D62" s="218"/>
      <c r="E62" s="217"/>
      <c r="F62" s="218"/>
      <c r="G62" s="217"/>
      <c r="H62" s="217"/>
      <c r="I62" s="217"/>
      <c r="J62" s="220"/>
      <c r="K62" s="221"/>
      <c r="L62" s="221"/>
    </row>
    <row r="63" spans="2:12" ht="13.35" customHeight="1">
      <c r="B63" s="217"/>
      <c r="C63" s="217"/>
      <c r="D63" s="218"/>
      <c r="E63" s="217"/>
      <c r="F63" s="218"/>
      <c r="G63" s="217"/>
      <c r="H63" s="217"/>
      <c r="I63" s="217"/>
      <c r="J63" s="220"/>
      <c r="K63" s="221"/>
      <c r="L63" s="221"/>
    </row>
    <row r="64" spans="2:12" ht="13.35" customHeight="1">
      <c r="B64" s="217"/>
      <c r="C64" s="217"/>
      <c r="D64" s="218"/>
      <c r="E64" s="217"/>
      <c r="F64" s="218"/>
      <c r="G64" s="217"/>
      <c r="H64" s="217"/>
      <c r="I64" s="217"/>
      <c r="J64" s="220"/>
      <c r="K64" s="221"/>
      <c r="L64" s="221"/>
    </row>
    <row r="65" spans="2:12" ht="13.35" customHeight="1">
      <c r="B65" s="217"/>
      <c r="C65" s="217"/>
      <c r="D65" s="218"/>
      <c r="E65" s="217"/>
      <c r="F65" s="218"/>
      <c r="G65" s="217"/>
      <c r="H65" s="217"/>
      <c r="I65" s="217"/>
      <c r="J65" s="220"/>
      <c r="K65" s="221"/>
      <c r="L65" s="221"/>
    </row>
    <row r="66" spans="2:12" ht="13.35" customHeight="1">
      <c r="B66" s="217"/>
      <c r="C66" s="217"/>
      <c r="D66" s="218"/>
      <c r="E66" s="217"/>
      <c r="F66" s="218"/>
      <c r="G66" s="217"/>
      <c r="H66" s="217"/>
      <c r="I66" s="217"/>
      <c r="J66" s="220"/>
      <c r="K66" s="221"/>
      <c r="L66" s="221"/>
    </row>
    <row r="67" spans="2:12" ht="13.35" customHeight="1">
      <c r="B67" s="217"/>
      <c r="C67" s="217"/>
      <c r="D67" s="218"/>
      <c r="E67" s="217"/>
      <c r="F67" s="218"/>
      <c r="G67" s="217"/>
      <c r="H67" s="217"/>
      <c r="I67" s="217"/>
      <c r="J67" s="220"/>
      <c r="K67" s="221"/>
      <c r="L67" s="221"/>
    </row>
    <row r="68" spans="2:12" ht="13.35" customHeight="1">
      <c r="B68" s="217"/>
      <c r="C68" s="217"/>
      <c r="D68" s="218"/>
      <c r="E68" s="217"/>
      <c r="F68" s="218"/>
      <c r="G68" s="217"/>
      <c r="H68" s="217"/>
      <c r="I68" s="217"/>
      <c r="J68" s="220"/>
      <c r="K68" s="221"/>
      <c r="L68" s="221"/>
    </row>
    <row r="69" spans="2:12" ht="13.35" customHeight="1">
      <c r="B69" s="217"/>
      <c r="C69" s="217"/>
      <c r="D69" s="218"/>
      <c r="E69" s="217"/>
      <c r="F69" s="218"/>
      <c r="G69" s="217"/>
      <c r="H69" s="217"/>
      <c r="I69" s="217"/>
      <c r="J69" s="220"/>
      <c r="K69" s="221"/>
      <c r="L69" s="221"/>
    </row>
    <row r="70" spans="2:12" ht="13.35" customHeight="1">
      <c r="B70" s="217"/>
      <c r="C70" s="217"/>
      <c r="D70" s="218"/>
      <c r="E70" s="217"/>
      <c r="F70" s="218"/>
      <c r="G70" s="217"/>
      <c r="H70" s="217"/>
      <c r="I70" s="217"/>
      <c r="J70" s="220"/>
      <c r="K70" s="221"/>
      <c r="L70" s="221"/>
    </row>
    <row r="71" spans="2:12" ht="13.35" customHeight="1">
      <c r="B71" s="217"/>
      <c r="C71" s="217"/>
      <c r="D71" s="218"/>
      <c r="E71" s="217"/>
      <c r="F71" s="218"/>
      <c r="G71" s="217"/>
      <c r="H71" s="217"/>
      <c r="I71" s="217"/>
      <c r="J71" s="220"/>
      <c r="K71" s="221"/>
      <c r="L71" s="221"/>
    </row>
    <row r="72" spans="2:12" ht="13.35" customHeight="1">
      <c r="B72" s="217"/>
      <c r="C72" s="217"/>
      <c r="D72" s="218"/>
      <c r="E72" s="217"/>
      <c r="F72" s="218"/>
      <c r="G72" s="217"/>
      <c r="H72" s="217"/>
      <c r="I72" s="217"/>
      <c r="J72" s="220"/>
      <c r="K72" s="221"/>
      <c r="L72" s="221"/>
    </row>
    <row r="73" spans="2:12" ht="13.35" customHeight="1">
      <c r="B73" s="217"/>
      <c r="C73" s="217"/>
      <c r="D73" s="218"/>
      <c r="E73" s="217"/>
      <c r="F73" s="218"/>
      <c r="G73" s="217"/>
      <c r="H73" s="217"/>
      <c r="I73" s="217"/>
      <c r="J73" s="220"/>
      <c r="K73" s="221"/>
      <c r="L73" s="221"/>
    </row>
    <row r="74" spans="2:12" ht="13.35" customHeight="1">
      <c r="B74" s="217"/>
      <c r="C74" s="217"/>
      <c r="D74" s="218"/>
      <c r="E74" s="217"/>
      <c r="F74" s="218"/>
      <c r="G74" s="217"/>
      <c r="H74" s="217"/>
      <c r="I74" s="217"/>
      <c r="J74" s="220"/>
      <c r="K74" s="221"/>
      <c r="L74" s="221"/>
    </row>
    <row r="75" spans="2:12" ht="13.35" customHeight="1">
      <c r="B75" s="217"/>
      <c r="C75" s="217"/>
      <c r="D75" s="218"/>
      <c r="E75" s="217"/>
      <c r="F75" s="218"/>
      <c r="G75" s="217"/>
      <c r="H75" s="217"/>
      <c r="I75" s="217"/>
      <c r="J75" s="220"/>
      <c r="K75" s="221"/>
      <c r="L75" s="221"/>
    </row>
    <row r="76" spans="2:12" ht="13.35" customHeight="1">
      <c r="B76" s="217"/>
      <c r="C76" s="217"/>
      <c r="D76" s="218"/>
      <c r="E76" s="217"/>
      <c r="F76" s="218"/>
      <c r="G76" s="217"/>
      <c r="H76" s="217"/>
      <c r="I76" s="217"/>
      <c r="J76" s="220"/>
      <c r="K76" s="221"/>
      <c r="L76" s="221"/>
    </row>
    <row r="77" spans="2:12" ht="13.35" customHeight="1">
      <c r="B77" s="217"/>
      <c r="C77" s="217"/>
      <c r="D77" s="218"/>
      <c r="E77" s="217"/>
      <c r="F77" s="218"/>
      <c r="G77" s="217"/>
      <c r="H77" s="217"/>
      <c r="I77" s="217"/>
      <c r="J77" s="220"/>
      <c r="K77" s="221"/>
      <c r="L77" s="221"/>
    </row>
    <row r="78" spans="2:12" ht="13.35" customHeight="1">
      <c r="B78" s="217"/>
      <c r="C78" s="217"/>
      <c r="D78" s="218"/>
      <c r="E78" s="217"/>
      <c r="F78" s="218"/>
      <c r="G78" s="217"/>
      <c r="H78" s="217"/>
      <c r="I78" s="217"/>
      <c r="J78" s="220"/>
      <c r="K78" s="221"/>
      <c r="L78" s="221"/>
    </row>
    <row r="79" spans="2:12" ht="13.35" customHeight="1">
      <c r="B79" s="217"/>
      <c r="C79" s="217"/>
      <c r="D79" s="218"/>
      <c r="E79" s="217"/>
      <c r="F79" s="218"/>
      <c r="G79" s="217"/>
      <c r="H79" s="217"/>
      <c r="I79" s="217"/>
      <c r="J79" s="220"/>
      <c r="K79" s="221"/>
      <c r="L79" s="221"/>
    </row>
    <row r="80" spans="2:12" ht="13.35" customHeight="1">
      <c r="B80" s="217"/>
      <c r="C80" s="217"/>
      <c r="D80" s="218"/>
      <c r="E80" s="217"/>
      <c r="F80" s="218"/>
      <c r="G80" s="217"/>
      <c r="H80" s="217"/>
      <c r="I80" s="217"/>
      <c r="J80" s="220"/>
      <c r="K80" s="221"/>
      <c r="L80" s="221"/>
    </row>
    <row r="81" spans="2:12" ht="13.35" customHeight="1">
      <c r="B81" s="217"/>
      <c r="C81" s="217"/>
      <c r="D81" s="218"/>
      <c r="E81" s="217"/>
      <c r="F81" s="218"/>
      <c r="G81" s="217"/>
      <c r="H81" s="217"/>
      <c r="I81" s="217"/>
      <c r="J81" s="220"/>
      <c r="K81" s="221"/>
      <c r="L81" s="221"/>
    </row>
    <row r="82" spans="2:12" ht="13.35" customHeight="1">
      <c r="B82" s="217"/>
      <c r="C82" s="217"/>
      <c r="D82" s="218"/>
      <c r="E82" s="217"/>
      <c r="F82" s="218"/>
      <c r="G82" s="217"/>
      <c r="H82" s="217"/>
      <c r="I82" s="217"/>
      <c r="J82" s="220"/>
      <c r="K82" s="221"/>
      <c r="L82" s="221"/>
    </row>
    <row r="83" spans="2:12" ht="13.35" customHeight="1">
      <c r="B83" s="217"/>
      <c r="C83" s="217"/>
      <c r="D83" s="218"/>
      <c r="E83" s="217"/>
      <c r="F83" s="218"/>
      <c r="G83" s="217"/>
      <c r="H83" s="217"/>
      <c r="I83" s="217"/>
      <c r="J83" s="220"/>
      <c r="K83" s="221"/>
      <c r="L83" s="221"/>
    </row>
    <row r="84" spans="2:12" ht="13.35" customHeight="1">
      <c r="B84" s="217"/>
      <c r="C84" s="217"/>
      <c r="D84" s="218"/>
      <c r="E84" s="217"/>
      <c r="F84" s="218"/>
      <c r="G84" s="217"/>
      <c r="H84" s="217"/>
      <c r="I84" s="217"/>
      <c r="J84" s="220"/>
      <c r="K84" s="221"/>
      <c r="L84" s="221"/>
    </row>
    <row r="85" spans="2:12" ht="13.35" customHeight="1">
      <c r="B85" s="217"/>
      <c r="C85" s="217"/>
      <c r="D85" s="218"/>
      <c r="E85" s="217"/>
      <c r="F85" s="218"/>
      <c r="G85" s="217"/>
      <c r="H85" s="217"/>
      <c r="I85" s="217"/>
      <c r="J85" s="220"/>
      <c r="K85" s="221"/>
      <c r="L85" s="221"/>
    </row>
    <row r="86" spans="2:12" ht="13.35" customHeight="1">
      <c r="B86" s="217"/>
      <c r="C86" s="217"/>
      <c r="D86" s="218"/>
      <c r="E86" s="217"/>
      <c r="F86" s="218"/>
      <c r="G86" s="217"/>
      <c r="H86" s="217"/>
      <c r="I86" s="217"/>
      <c r="J86" s="220"/>
      <c r="K86" s="221"/>
      <c r="L86" s="221"/>
    </row>
    <row r="87" spans="2:12" ht="36.75" customHeight="1">
      <c r="B87" s="551"/>
      <c r="C87" s="551"/>
      <c r="D87" s="551"/>
      <c r="E87" s="551"/>
      <c r="F87" s="551"/>
      <c r="G87" s="551"/>
      <c r="H87" s="551"/>
      <c r="I87" s="551"/>
      <c r="J87" s="551"/>
      <c r="K87" s="551"/>
      <c r="L87" s="551"/>
    </row>
  </sheetData>
  <mergeCells count="1">
    <mergeCell ref="M11:X11"/>
  </mergeCells>
  <dataValidations count="2">
    <dataValidation type="decimal" allowBlank="1" showInputMessage="1" showErrorMessage="1" errorTitle="Error" error="Please enter a number of +/- 11 digits" sqref="J7 J12:J86 F12:F86 D12:D86" xr:uid="{C1075394-ED4F-4307-9D41-196BD3D63E6A}">
      <formula1>-99999999999</formula1>
      <formula2>99999999999</formula2>
    </dataValidation>
    <dataValidation type="date" allowBlank="1" showInputMessage="1" showErrorMessage="1" errorTitle="Error" error="Please enter a date in the format of dd/mm/yyyy (e.g., 17/06/2024)" sqref="K12:L86" xr:uid="{74D9F7A9-E647-4488-B9DC-66CFB45FF618}">
      <formula1>1</formula1>
      <formula2>401404</formula2>
    </dataValidation>
  </dataValidations>
  <pageMargins left="0.25" right="0.25" top="0.75" bottom="0.75" header="0.3" footer="0.3"/>
  <pageSetup paperSize="9" scale="40" fitToWidth="0" orientation="landscape" r:id="rId1"/>
  <rowBreaks count="1" manualBreakCount="1">
    <brk id="63" max="12"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F6FB442-0832-4272-8AA6-35D30ECEFBBE}">
          <x14:formula1>
            <xm:f>DropDownList!$E$15:$F$15</xm:f>
          </x14:formula1>
          <xm:sqref>E12 E13 E14 E15 E16 E17 E18 E19 E20 E21 E22 E23 E24 E25 E26 E27 E28 E29 E30 E31 E32 E33 E34 E35 E36 E37 E38 E39 E40 E41 E42 E43 E44 E45 E46 E47 E48 E49 E50 E51 E52 E53 E54 E55 E56 E57 E58 E59 E60 E61 E62 E63 E64 E65 E66 E67 E68 E69 E70 E71 E72 E73 E74 E75 E76 E77 E78 E79 E80 E81 E82 E83 E84 E85 E86</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7A5156-AF00-4C88-9F97-30517203C634}">
  <sheetPr codeName="Sheet85">
    <pageSetUpPr fitToPage="1"/>
  </sheetPr>
  <dimension ref="A1:G1008"/>
  <sheetViews>
    <sheetView showGridLines="0" topLeftCell="D1" zoomScale="80" zoomScaleNormal="80" workbookViewId="0">
      <selection activeCell="D1" sqref="D1"/>
    </sheetView>
  </sheetViews>
  <sheetFormatPr defaultRowHeight="15"/>
  <cols>
    <col min="1" max="3" width="8.5703125" hidden="1" customWidth="1"/>
    <col min="4" max="4" width="34.5703125" style="223" customWidth="1"/>
    <col min="5" max="5" width="30.42578125" style="223" customWidth="1"/>
    <col min="6" max="6" width="72.42578125" customWidth="1"/>
    <col min="7" max="7" width="8" customWidth="1"/>
  </cols>
  <sheetData>
    <row r="1" spans="1:7" ht="14.45" customHeight="1">
      <c r="A1" s="24"/>
      <c r="B1" s="584"/>
      <c r="C1" s="584"/>
      <c r="D1" s="585"/>
      <c r="E1" s="585"/>
      <c r="F1" s="584"/>
      <c r="G1" s="1"/>
    </row>
    <row r="2" spans="1:7" ht="17.45" customHeight="1">
      <c r="A2" s="24"/>
      <c r="B2" s="584"/>
      <c r="C2" s="584"/>
      <c r="D2" s="585"/>
      <c r="E2" s="586"/>
      <c r="F2" s="587"/>
      <c r="G2" s="1"/>
    </row>
    <row r="3" spans="1:7" ht="17.45" customHeight="1">
      <c r="A3" s="24"/>
      <c r="B3" s="584"/>
      <c r="C3" s="584"/>
      <c r="D3" s="585"/>
      <c r="E3" s="586"/>
      <c r="F3" s="587"/>
      <c r="G3" s="1"/>
    </row>
    <row r="4" spans="1:7" ht="17.45" customHeight="1">
      <c r="A4" s="24"/>
      <c r="B4" s="584"/>
      <c r="C4" s="584"/>
      <c r="D4" s="585"/>
      <c r="E4" s="588">
        <v>0</v>
      </c>
      <c r="F4" s="587"/>
      <c r="G4" s="1"/>
    </row>
    <row r="5" spans="1:7" ht="24.75" customHeight="1">
      <c r="A5" s="24"/>
      <c r="B5" s="584"/>
      <c r="C5" s="589"/>
      <c r="D5" s="590"/>
      <c r="E5" s="591">
        <f>COUNTIF(E7:E965,"&lt;&gt;")</f>
        <v>0</v>
      </c>
      <c r="F5" s="592"/>
      <c r="G5" s="1"/>
    </row>
    <row r="6" spans="1:7" ht="15.6" customHeight="1">
      <c r="A6" s="24"/>
      <c r="B6" s="584"/>
      <c r="C6" s="584"/>
      <c r="D6" s="564" t="s">
        <v>1501</v>
      </c>
      <c r="E6" s="593" t="s">
        <v>1502</v>
      </c>
      <c r="F6" s="564" t="s">
        <v>1503</v>
      </c>
      <c r="G6" s="1"/>
    </row>
    <row r="7" spans="1:7" ht="14.45" customHeight="1">
      <c r="A7" s="24"/>
      <c r="B7" s="24"/>
      <c r="C7" s="24"/>
      <c r="D7" s="222"/>
      <c r="E7" s="594"/>
      <c r="F7" s="25"/>
    </row>
    <row r="8" spans="1:7" ht="14.45" customHeight="1">
      <c r="A8" s="24"/>
      <c r="B8" s="24"/>
      <c r="C8" s="24"/>
      <c r="D8" s="222"/>
      <c r="E8" s="594"/>
      <c r="F8" s="25"/>
    </row>
    <row r="9" spans="1:7" ht="14.45" customHeight="1">
      <c r="A9" s="24"/>
      <c r="B9" s="24"/>
      <c r="C9" s="24"/>
      <c r="D9" s="222"/>
      <c r="E9" s="594"/>
      <c r="F9" s="25"/>
    </row>
    <row r="10" spans="1:7" ht="14.45" customHeight="1">
      <c r="A10" s="24"/>
      <c r="B10" s="24"/>
      <c r="C10" s="24"/>
      <c r="D10" s="222"/>
      <c r="E10" s="594"/>
      <c r="F10" s="25"/>
    </row>
    <row r="11" spans="1:7" ht="14.45" customHeight="1">
      <c r="A11" s="24"/>
      <c r="B11" s="24"/>
      <c r="C11" s="24"/>
      <c r="D11" s="222"/>
      <c r="E11" s="594"/>
      <c r="F11" s="25"/>
    </row>
    <row r="12" spans="1:7" ht="14.45" customHeight="1">
      <c r="A12" s="24"/>
      <c r="B12" s="24"/>
      <c r="C12" s="24"/>
      <c r="D12" s="222"/>
      <c r="E12" s="594"/>
      <c r="F12" s="25"/>
    </row>
    <row r="13" spans="1:7" ht="14.45" customHeight="1">
      <c r="A13" s="24"/>
      <c r="B13" s="24"/>
      <c r="C13" s="24"/>
      <c r="D13" s="222"/>
      <c r="E13" s="594"/>
      <c r="F13" s="25"/>
    </row>
    <row r="14" spans="1:7" ht="14.45" customHeight="1">
      <c r="A14" s="24"/>
      <c r="B14" s="24"/>
      <c r="C14" s="24"/>
      <c r="D14" s="222"/>
      <c r="E14" s="594"/>
      <c r="F14" s="25"/>
    </row>
    <row r="15" spans="1:7" ht="14.45" customHeight="1">
      <c r="A15" s="24"/>
      <c r="B15" s="24"/>
      <c r="C15" s="24"/>
      <c r="D15" s="222"/>
      <c r="E15" s="594"/>
      <c r="F15" s="25"/>
    </row>
    <row r="16" spans="1:7" ht="14.45" customHeight="1">
      <c r="A16" s="24"/>
      <c r="B16" s="24"/>
      <c r="C16" s="24"/>
      <c r="D16" s="222"/>
      <c r="E16" s="594"/>
      <c r="F16" s="25"/>
    </row>
    <row r="17" spans="1:6" ht="14.45" customHeight="1">
      <c r="A17" s="24"/>
      <c r="B17" s="24"/>
      <c r="C17" s="24"/>
      <c r="D17" s="222"/>
      <c r="E17" s="594"/>
      <c r="F17" s="25"/>
    </row>
    <row r="18" spans="1:6" ht="14.45" customHeight="1">
      <c r="A18" s="24"/>
      <c r="B18" s="24"/>
      <c r="C18" s="24"/>
      <c r="D18" s="222"/>
      <c r="E18" s="594"/>
      <c r="F18" s="25"/>
    </row>
    <row r="19" spans="1:6" ht="14.45" customHeight="1">
      <c r="A19" s="24"/>
      <c r="B19" s="24"/>
      <c r="C19" s="24"/>
      <c r="D19" s="222"/>
      <c r="E19" s="594"/>
      <c r="F19" s="25"/>
    </row>
    <row r="20" spans="1:6" ht="14.45" customHeight="1">
      <c r="A20" s="24"/>
      <c r="B20" s="24"/>
      <c r="C20" s="24"/>
      <c r="D20" s="222"/>
      <c r="E20" s="594"/>
      <c r="F20" s="25"/>
    </row>
    <row r="21" spans="1:6" ht="14.45" customHeight="1">
      <c r="A21" s="24"/>
      <c r="B21" s="24"/>
      <c r="C21" s="24"/>
      <c r="D21" s="222"/>
      <c r="E21" s="594"/>
      <c r="F21" s="25"/>
    </row>
    <row r="22" spans="1:6" ht="14.45" customHeight="1">
      <c r="A22" s="24"/>
      <c r="B22" s="24"/>
      <c r="C22" s="24"/>
      <c r="D22" s="222"/>
      <c r="E22" s="594"/>
      <c r="F22" s="25"/>
    </row>
    <row r="23" spans="1:6" ht="14.45" customHeight="1">
      <c r="A23" s="24"/>
      <c r="B23" s="24"/>
      <c r="C23" s="24"/>
      <c r="D23" s="222"/>
      <c r="E23" s="594"/>
      <c r="F23" s="25"/>
    </row>
    <row r="24" spans="1:6" ht="14.45" customHeight="1">
      <c r="A24" s="24"/>
      <c r="B24" s="24"/>
      <c r="C24" s="24"/>
      <c r="D24" s="222"/>
      <c r="E24" s="594"/>
      <c r="F24" s="25"/>
    </row>
    <row r="25" spans="1:6" ht="14.45" customHeight="1">
      <c r="A25" s="24"/>
      <c r="B25" s="24"/>
      <c r="C25" s="24"/>
      <c r="D25" s="222"/>
      <c r="E25" s="594"/>
      <c r="F25" s="25"/>
    </row>
    <row r="26" spans="1:6" ht="14.45" customHeight="1">
      <c r="A26" s="24"/>
      <c r="B26" s="24"/>
      <c r="C26" s="24"/>
      <c r="D26" s="222"/>
      <c r="E26" s="594"/>
      <c r="F26" s="25"/>
    </row>
    <row r="27" spans="1:6" ht="14.45" customHeight="1">
      <c r="A27" s="24"/>
      <c r="B27" s="24"/>
      <c r="C27" s="24"/>
      <c r="D27" s="222"/>
      <c r="E27" s="594"/>
      <c r="F27" s="25"/>
    </row>
    <row r="28" spans="1:6" ht="14.45" customHeight="1">
      <c r="A28" s="24"/>
      <c r="B28" s="24"/>
      <c r="C28" s="24"/>
      <c r="D28" s="222"/>
      <c r="E28" s="594"/>
      <c r="F28" s="25"/>
    </row>
    <row r="29" spans="1:6" ht="14.45" customHeight="1">
      <c r="A29" s="24"/>
      <c r="B29" s="24"/>
      <c r="C29" s="24"/>
      <c r="D29" s="222"/>
      <c r="E29" s="594"/>
      <c r="F29" s="25"/>
    </row>
    <row r="30" spans="1:6" ht="14.45" customHeight="1">
      <c r="A30" s="24"/>
      <c r="B30" s="24"/>
      <c r="C30" s="24"/>
      <c r="D30" s="222"/>
      <c r="E30" s="594"/>
      <c r="F30" s="25"/>
    </row>
    <row r="31" spans="1:6" ht="14.45" customHeight="1">
      <c r="A31" s="24"/>
      <c r="B31" s="24"/>
      <c r="C31" s="24"/>
      <c r="D31" s="222"/>
      <c r="E31" s="594"/>
      <c r="F31" s="25"/>
    </row>
    <row r="32" spans="1:6" ht="14.45" customHeight="1">
      <c r="A32" s="24"/>
      <c r="B32" s="24"/>
      <c r="C32" s="24"/>
      <c r="D32" s="222"/>
      <c r="E32" s="594"/>
      <c r="F32" s="25"/>
    </row>
    <row r="33" spans="1:6" ht="14.45" customHeight="1">
      <c r="A33" s="24"/>
      <c r="B33" s="24"/>
      <c r="C33" s="24"/>
      <c r="D33" s="222"/>
      <c r="E33" s="594"/>
      <c r="F33" s="25"/>
    </row>
    <row r="34" spans="1:6" ht="14.45" customHeight="1">
      <c r="A34" s="24"/>
      <c r="B34" s="24"/>
      <c r="C34" s="24"/>
      <c r="D34" s="222"/>
      <c r="E34" s="594"/>
      <c r="F34" s="25"/>
    </row>
    <row r="35" spans="1:6" ht="14.45" customHeight="1">
      <c r="A35" s="24"/>
      <c r="B35" s="24"/>
      <c r="C35" s="24"/>
      <c r="D35" s="222"/>
      <c r="E35" s="594"/>
      <c r="F35" s="25"/>
    </row>
    <row r="36" spans="1:6" ht="14.45" customHeight="1">
      <c r="A36" s="24"/>
      <c r="B36" s="24"/>
      <c r="C36" s="24"/>
      <c r="D36" s="222"/>
      <c r="E36" s="594"/>
      <c r="F36" s="25"/>
    </row>
    <row r="37" spans="1:6" ht="14.45" customHeight="1">
      <c r="A37" s="24"/>
      <c r="B37" s="24"/>
      <c r="C37" s="24"/>
      <c r="D37" s="222"/>
      <c r="E37" s="594"/>
      <c r="F37" s="25"/>
    </row>
    <row r="38" spans="1:6" ht="14.45" customHeight="1">
      <c r="A38" s="24"/>
      <c r="B38" s="24"/>
      <c r="C38" s="24"/>
      <c r="D38" s="222"/>
      <c r="E38" s="594"/>
      <c r="F38" s="25"/>
    </row>
    <row r="39" spans="1:6" ht="14.45" customHeight="1">
      <c r="A39" s="24"/>
      <c r="B39" s="24"/>
      <c r="C39" s="24"/>
      <c r="D39" s="222"/>
      <c r="E39" s="594"/>
      <c r="F39" s="25"/>
    </row>
    <row r="40" spans="1:6" ht="14.45" customHeight="1">
      <c r="A40" s="24"/>
      <c r="B40" s="24"/>
      <c r="C40" s="24"/>
      <c r="D40" s="222"/>
      <c r="E40" s="594"/>
      <c r="F40" s="25"/>
    </row>
    <row r="41" spans="1:6" ht="14.45" customHeight="1">
      <c r="A41" s="24"/>
      <c r="B41" s="24"/>
      <c r="C41" s="24"/>
      <c r="D41" s="222"/>
      <c r="E41" s="594"/>
      <c r="F41" s="25"/>
    </row>
    <row r="42" spans="1:6" ht="14.45" customHeight="1">
      <c r="A42" s="24"/>
      <c r="B42" s="24"/>
      <c r="C42" s="24"/>
      <c r="D42" s="222"/>
      <c r="E42" s="594"/>
      <c r="F42" s="25"/>
    </row>
    <row r="43" spans="1:6" ht="14.45" customHeight="1">
      <c r="A43" s="24"/>
      <c r="B43" s="24"/>
      <c r="C43" s="24"/>
      <c r="D43" s="222"/>
      <c r="E43" s="594"/>
      <c r="F43" s="25"/>
    </row>
    <row r="44" spans="1:6" ht="14.45" customHeight="1">
      <c r="A44" s="24"/>
      <c r="B44" s="24"/>
      <c r="C44" s="24"/>
      <c r="D44" s="222"/>
      <c r="E44" s="594"/>
      <c r="F44" s="25"/>
    </row>
    <row r="45" spans="1:6" ht="14.45" customHeight="1">
      <c r="A45" s="24"/>
      <c r="B45" s="24"/>
      <c r="C45" s="24"/>
      <c r="D45" s="222"/>
      <c r="E45" s="594"/>
      <c r="F45" s="25"/>
    </row>
    <row r="46" spans="1:6" ht="14.45" customHeight="1">
      <c r="A46" s="24"/>
      <c r="B46" s="24"/>
      <c r="C46" s="24"/>
      <c r="D46" s="222"/>
      <c r="E46" s="594"/>
      <c r="F46" s="25"/>
    </row>
    <row r="47" spans="1:6" ht="14.45" customHeight="1">
      <c r="A47" s="24"/>
      <c r="B47" s="24"/>
      <c r="C47" s="24"/>
      <c r="D47" s="222"/>
      <c r="E47" s="594"/>
      <c r="F47" s="25"/>
    </row>
    <row r="48" spans="1:6" ht="14.45" customHeight="1">
      <c r="A48" s="24"/>
      <c r="B48" s="24"/>
      <c r="C48" s="24"/>
      <c r="D48" s="222"/>
      <c r="E48" s="594"/>
      <c r="F48" s="25"/>
    </row>
    <row r="49" spans="1:6" ht="14.45" customHeight="1">
      <c r="A49" s="24"/>
      <c r="B49" s="24"/>
      <c r="C49" s="24"/>
      <c r="D49" s="222"/>
      <c r="E49" s="594"/>
      <c r="F49" s="25"/>
    </row>
    <row r="50" spans="1:6" ht="14.45" customHeight="1">
      <c r="A50" s="24"/>
      <c r="B50" s="24"/>
      <c r="C50" s="24"/>
      <c r="D50" s="222"/>
      <c r="E50" s="594"/>
      <c r="F50" s="25"/>
    </row>
    <row r="51" spans="1:6" ht="14.45" customHeight="1">
      <c r="A51" s="24"/>
      <c r="B51" s="24"/>
      <c r="C51" s="24"/>
      <c r="D51" s="222"/>
      <c r="E51" s="594"/>
      <c r="F51" s="25"/>
    </row>
    <row r="52" spans="1:6" ht="14.45" customHeight="1">
      <c r="A52" s="24"/>
      <c r="B52" s="24"/>
      <c r="C52" s="24"/>
      <c r="D52" s="222"/>
      <c r="E52" s="594"/>
      <c r="F52" s="25"/>
    </row>
    <row r="53" spans="1:6" ht="14.45" customHeight="1">
      <c r="A53" s="24"/>
      <c r="B53" s="24"/>
      <c r="C53" s="24"/>
      <c r="D53" s="222"/>
      <c r="E53" s="594"/>
      <c r="F53" s="25"/>
    </row>
    <row r="54" spans="1:6" ht="14.45" customHeight="1">
      <c r="A54" s="24"/>
      <c r="B54" s="24"/>
      <c r="C54" s="24"/>
      <c r="D54" s="222"/>
      <c r="E54" s="594"/>
      <c r="F54" s="25"/>
    </row>
    <row r="55" spans="1:6" ht="14.45" customHeight="1">
      <c r="A55" s="24"/>
      <c r="B55" s="24"/>
      <c r="C55" s="24"/>
      <c r="D55" s="222"/>
      <c r="E55" s="594"/>
      <c r="F55" s="25"/>
    </row>
    <row r="56" spans="1:6" ht="14.45" customHeight="1">
      <c r="A56" s="24"/>
      <c r="B56" s="24"/>
      <c r="C56" s="24"/>
      <c r="D56" s="222"/>
      <c r="E56" s="594"/>
      <c r="F56" s="25"/>
    </row>
    <row r="57" spans="1:6" ht="14.45" customHeight="1">
      <c r="A57" s="24"/>
      <c r="B57" s="24"/>
      <c r="C57" s="24"/>
      <c r="D57" s="222"/>
      <c r="E57" s="594"/>
      <c r="F57" s="25"/>
    </row>
    <row r="58" spans="1:6" ht="14.45" customHeight="1">
      <c r="A58" s="24"/>
      <c r="B58" s="24"/>
      <c r="C58" s="24"/>
      <c r="D58" s="222"/>
      <c r="E58" s="594"/>
      <c r="F58" s="25"/>
    </row>
    <row r="59" spans="1:6" ht="14.45" customHeight="1">
      <c r="A59" s="24"/>
      <c r="B59" s="24"/>
      <c r="C59" s="24"/>
      <c r="D59" s="222"/>
      <c r="E59" s="594"/>
      <c r="F59" s="25"/>
    </row>
    <row r="60" spans="1:6" ht="14.45" customHeight="1">
      <c r="A60" s="24"/>
      <c r="B60" s="24"/>
      <c r="C60" s="24"/>
      <c r="D60" s="222"/>
      <c r="E60" s="594"/>
      <c r="F60" s="25"/>
    </row>
    <row r="61" spans="1:6" ht="14.45" customHeight="1">
      <c r="D61" s="222"/>
      <c r="E61" s="594"/>
      <c r="F61" s="25"/>
    </row>
    <row r="62" spans="1:6" ht="14.45" customHeight="1">
      <c r="D62" s="222"/>
      <c r="E62" s="594"/>
      <c r="F62" s="25"/>
    </row>
    <row r="63" spans="1:6" ht="14.45" customHeight="1">
      <c r="D63" s="222"/>
      <c r="E63" s="594"/>
      <c r="F63" s="25"/>
    </row>
    <row r="64" spans="1:6" ht="14.45" customHeight="1">
      <c r="D64" s="222"/>
      <c r="E64" s="594"/>
      <c r="F64" s="25"/>
    </row>
    <row r="65" spans="4:6" ht="14.45" customHeight="1">
      <c r="D65" s="222"/>
      <c r="E65" s="594"/>
      <c r="F65" s="25"/>
    </row>
    <row r="66" spans="4:6" ht="14.45" customHeight="1">
      <c r="D66" s="222"/>
      <c r="E66" s="594"/>
      <c r="F66" s="25"/>
    </row>
    <row r="67" spans="4:6" ht="14.45" customHeight="1">
      <c r="D67" s="222"/>
      <c r="E67" s="594"/>
      <c r="F67" s="25"/>
    </row>
    <row r="68" spans="4:6" ht="14.45" customHeight="1">
      <c r="D68" s="222"/>
      <c r="E68" s="594"/>
      <c r="F68" s="25"/>
    </row>
    <row r="69" spans="4:6" ht="14.45" customHeight="1">
      <c r="D69" s="222"/>
      <c r="E69" s="594"/>
      <c r="F69" s="25"/>
    </row>
    <row r="70" spans="4:6" ht="14.45" customHeight="1">
      <c r="D70" s="222"/>
      <c r="E70" s="594"/>
      <c r="F70" s="25"/>
    </row>
    <row r="71" spans="4:6" ht="14.45" customHeight="1">
      <c r="D71" s="222"/>
      <c r="E71" s="594"/>
      <c r="F71" s="25"/>
    </row>
    <row r="72" spans="4:6" ht="14.45" customHeight="1">
      <c r="D72" s="222"/>
      <c r="E72" s="594"/>
      <c r="F72" s="25"/>
    </row>
    <row r="73" spans="4:6" ht="14.45" customHeight="1">
      <c r="D73" s="222"/>
      <c r="E73" s="594"/>
      <c r="F73" s="25"/>
    </row>
    <row r="74" spans="4:6" ht="14.45" customHeight="1">
      <c r="D74" s="222"/>
      <c r="E74" s="594"/>
      <c r="F74" s="25"/>
    </row>
    <row r="75" spans="4:6" ht="14.45" customHeight="1">
      <c r="D75" s="222"/>
      <c r="E75" s="594"/>
      <c r="F75" s="25"/>
    </row>
    <row r="76" spans="4:6" ht="14.45" customHeight="1">
      <c r="D76" s="222"/>
      <c r="E76" s="594"/>
      <c r="F76" s="25"/>
    </row>
    <row r="77" spans="4:6" ht="14.45" customHeight="1">
      <c r="D77" s="222"/>
      <c r="E77" s="594"/>
      <c r="F77" s="25"/>
    </row>
    <row r="78" spans="4:6" ht="14.45" customHeight="1">
      <c r="D78" s="222"/>
      <c r="E78" s="594"/>
      <c r="F78" s="25"/>
    </row>
    <row r="79" spans="4:6" ht="14.45" customHeight="1">
      <c r="D79" s="222"/>
      <c r="E79" s="594"/>
      <c r="F79" s="25"/>
    </row>
    <row r="80" spans="4:6" ht="14.45" customHeight="1">
      <c r="D80" s="222"/>
      <c r="E80" s="594"/>
      <c r="F80" s="25"/>
    </row>
    <row r="81" spans="4:6" ht="14.45" customHeight="1">
      <c r="D81" s="222"/>
      <c r="E81" s="594"/>
      <c r="F81" s="25"/>
    </row>
    <row r="82" spans="4:6" ht="14.45" customHeight="1">
      <c r="D82" s="222"/>
      <c r="E82" s="594"/>
      <c r="F82" s="25"/>
    </row>
    <row r="83" spans="4:6" ht="14.45" customHeight="1">
      <c r="D83" s="222"/>
      <c r="E83" s="594"/>
      <c r="F83" s="25"/>
    </row>
    <row r="84" spans="4:6" ht="14.45" customHeight="1">
      <c r="D84" s="222"/>
      <c r="E84" s="594"/>
      <c r="F84" s="25"/>
    </row>
    <row r="85" spans="4:6" ht="14.45" customHeight="1">
      <c r="D85" s="222"/>
      <c r="E85" s="594"/>
      <c r="F85" s="25"/>
    </row>
    <row r="86" spans="4:6" ht="14.45" customHeight="1">
      <c r="D86" s="222"/>
      <c r="E86" s="594"/>
      <c r="F86" s="25"/>
    </row>
    <row r="87" spans="4:6" ht="14.45" customHeight="1">
      <c r="D87" s="222"/>
      <c r="E87" s="594"/>
      <c r="F87" s="25"/>
    </row>
    <row r="88" spans="4:6" ht="14.45" customHeight="1">
      <c r="D88" s="222"/>
      <c r="E88" s="594"/>
      <c r="F88" s="25"/>
    </row>
    <row r="89" spans="4:6" ht="14.45" customHeight="1">
      <c r="D89" s="222"/>
      <c r="E89" s="594"/>
      <c r="F89" s="25"/>
    </row>
    <row r="90" spans="4:6" ht="14.45" customHeight="1">
      <c r="D90" s="222"/>
      <c r="E90" s="594"/>
      <c r="F90" s="25"/>
    </row>
    <row r="91" spans="4:6" ht="14.45" customHeight="1">
      <c r="D91" s="222"/>
      <c r="E91" s="594"/>
      <c r="F91" s="25"/>
    </row>
    <row r="92" spans="4:6" ht="14.45" customHeight="1">
      <c r="D92" s="222"/>
      <c r="E92" s="594"/>
      <c r="F92" s="25"/>
    </row>
    <row r="93" spans="4:6" ht="14.45" customHeight="1">
      <c r="D93" s="222"/>
      <c r="E93" s="594"/>
      <c r="F93" s="25"/>
    </row>
    <row r="94" spans="4:6" ht="14.45" customHeight="1">
      <c r="D94" s="222"/>
      <c r="E94" s="594"/>
      <c r="F94" s="25"/>
    </row>
    <row r="95" spans="4:6" ht="14.45" customHeight="1">
      <c r="D95" s="222"/>
      <c r="E95" s="594"/>
      <c r="F95" s="25"/>
    </row>
    <row r="96" spans="4:6" ht="14.45" customHeight="1">
      <c r="D96" s="222"/>
      <c r="E96" s="594"/>
      <c r="F96" s="25"/>
    </row>
    <row r="97" spans="4:6" ht="14.45" customHeight="1">
      <c r="D97" s="222"/>
      <c r="E97" s="594"/>
      <c r="F97" s="25"/>
    </row>
    <row r="98" spans="4:6" ht="14.45" customHeight="1">
      <c r="D98" s="222"/>
      <c r="E98" s="594"/>
      <c r="F98" s="25"/>
    </row>
    <row r="99" spans="4:6" ht="14.45" customHeight="1">
      <c r="D99" s="222"/>
      <c r="E99" s="594"/>
      <c r="F99" s="25"/>
    </row>
    <row r="100" spans="4:6" ht="14.45" customHeight="1">
      <c r="D100" s="222"/>
      <c r="E100" s="594"/>
      <c r="F100" s="25"/>
    </row>
    <row r="101" spans="4:6" ht="14.45" customHeight="1">
      <c r="D101" s="222"/>
      <c r="E101" s="594"/>
      <c r="F101" s="25"/>
    </row>
    <row r="102" spans="4:6" ht="14.45" customHeight="1">
      <c r="D102" s="222"/>
      <c r="E102" s="594"/>
      <c r="F102" s="25"/>
    </row>
    <row r="103" spans="4:6" ht="14.45" customHeight="1">
      <c r="D103" s="222"/>
      <c r="E103" s="594"/>
      <c r="F103" s="25"/>
    </row>
    <row r="104" spans="4:6" ht="14.45" customHeight="1">
      <c r="D104" s="222"/>
      <c r="E104" s="594"/>
      <c r="F104" s="25"/>
    </row>
    <row r="105" spans="4:6" ht="14.45" customHeight="1">
      <c r="D105" s="222"/>
      <c r="E105" s="594"/>
      <c r="F105" s="25"/>
    </row>
    <row r="106" spans="4:6" ht="14.45" customHeight="1">
      <c r="D106" s="222"/>
      <c r="E106" s="594"/>
      <c r="F106" s="25"/>
    </row>
    <row r="107" spans="4:6" ht="14.45" customHeight="1">
      <c r="D107" s="222"/>
      <c r="E107" s="594"/>
      <c r="F107" s="25"/>
    </row>
    <row r="108" spans="4:6" ht="14.45" customHeight="1">
      <c r="D108" s="222"/>
      <c r="E108" s="594"/>
      <c r="F108" s="25"/>
    </row>
    <row r="109" spans="4:6" ht="14.45" customHeight="1">
      <c r="D109" s="222"/>
      <c r="E109" s="594"/>
      <c r="F109" s="25"/>
    </row>
    <row r="110" spans="4:6" ht="14.45" customHeight="1">
      <c r="D110" s="222"/>
      <c r="E110" s="594"/>
      <c r="F110" s="25"/>
    </row>
    <row r="111" spans="4:6" ht="14.45" customHeight="1">
      <c r="D111" s="222"/>
      <c r="E111" s="594"/>
      <c r="F111" s="25"/>
    </row>
    <row r="112" spans="4:6" ht="14.45" customHeight="1">
      <c r="D112" s="222"/>
      <c r="E112" s="594"/>
      <c r="F112" s="25"/>
    </row>
    <row r="113" spans="4:6" ht="14.45" customHeight="1">
      <c r="D113" s="222"/>
      <c r="E113" s="594"/>
      <c r="F113" s="25"/>
    </row>
    <row r="114" spans="4:6" ht="14.45" customHeight="1">
      <c r="D114" s="222"/>
      <c r="E114" s="594"/>
      <c r="F114" s="25"/>
    </row>
    <row r="115" spans="4:6" ht="14.45" customHeight="1">
      <c r="D115" s="222"/>
      <c r="E115" s="594"/>
      <c r="F115" s="25"/>
    </row>
    <row r="116" spans="4:6" ht="14.45" customHeight="1">
      <c r="D116" s="222"/>
      <c r="E116" s="594"/>
      <c r="F116" s="25"/>
    </row>
    <row r="117" spans="4:6" ht="14.45" customHeight="1">
      <c r="D117" s="222"/>
      <c r="E117" s="594"/>
      <c r="F117" s="25"/>
    </row>
    <row r="118" spans="4:6" ht="14.45" customHeight="1">
      <c r="D118" s="222"/>
      <c r="E118" s="594"/>
      <c r="F118" s="25"/>
    </row>
    <row r="119" spans="4:6" ht="14.45" customHeight="1">
      <c r="D119" s="222"/>
      <c r="E119" s="594"/>
      <c r="F119" s="25"/>
    </row>
    <row r="120" spans="4:6" ht="14.45" customHeight="1">
      <c r="D120" s="222"/>
      <c r="E120" s="594"/>
      <c r="F120" s="25"/>
    </row>
    <row r="121" spans="4:6" ht="14.45" customHeight="1">
      <c r="D121" s="222"/>
      <c r="E121" s="594"/>
      <c r="F121" s="25"/>
    </row>
    <row r="122" spans="4:6" ht="14.45" customHeight="1">
      <c r="D122" s="222"/>
      <c r="E122" s="594"/>
      <c r="F122" s="25"/>
    </row>
    <row r="123" spans="4:6" ht="14.45" customHeight="1">
      <c r="D123" s="222"/>
      <c r="E123" s="594"/>
      <c r="F123" s="25"/>
    </row>
    <row r="124" spans="4:6" ht="14.45" customHeight="1">
      <c r="D124" s="222"/>
      <c r="E124" s="594"/>
      <c r="F124" s="25"/>
    </row>
    <row r="125" spans="4:6" ht="14.45" customHeight="1">
      <c r="D125" s="222"/>
      <c r="E125" s="594"/>
      <c r="F125" s="25"/>
    </row>
    <row r="126" spans="4:6" ht="14.45" customHeight="1">
      <c r="D126" s="222"/>
      <c r="E126" s="594"/>
      <c r="F126" s="25"/>
    </row>
    <row r="127" spans="4:6" ht="14.45" customHeight="1">
      <c r="D127" s="222"/>
      <c r="E127" s="594"/>
      <c r="F127" s="25"/>
    </row>
    <row r="128" spans="4:6" ht="14.45" customHeight="1">
      <c r="D128" s="222"/>
      <c r="E128" s="594"/>
      <c r="F128" s="25"/>
    </row>
    <row r="129" spans="4:6" ht="14.45" customHeight="1">
      <c r="D129" s="222"/>
      <c r="E129" s="594"/>
      <c r="F129" s="25"/>
    </row>
    <row r="130" spans="4:6" ht="14.45" customHeight="1">
      <c r="D130" s="222"/>
      <c r="E130" s="594"/>
      <c r="F130" s="25"/>
    </row>
    <row r="131" spans="4:6" ht="14.45" customHeight="1">
      <c r="D131" s="222"/>
      <c r="E131" s="594"/>
      <c r="F131" s="25"/>
    </row>
    <row r="132" spans="4:6" ht="14.45" customHeight="1">
      <c r="D132" s="222"/>
      <c r="E132" s="594"/>
      <c r="F132" s="25"/>
    </row>
    <row r="133" spans="4:6" ht="14.45" customHeight="1">
      <c r="D133" s="222"/>
      <c r="E133" s="594"/>
      <c r="F133" s="25"/>
    </row>
    <row r="134" spans="4:6" ht="14.45" customHeight="1">
      <c r="D134" s="222"/>
      <c r="E134" s="594"/>
      <c r="F134" s="25"/>
    </row>
    <row r="135" spans="4:6" ht="14.45" customHeight="1">
      <c r="D135" s="222"/>
      <c r="E135" s="594"/>
      <c r="F135" s="25"/>
    </row>
    <row r="136" spans="4:6" ht="14.45" customHeight="1">
      <c r="D136" s="222"/>
      <c r="E136" s="594"/>
      <c r="F136" s="25"/>
    </row>
    <row r="137" spans="4:6" ht="14.45" customHeight="1">
      <c r="D137" s="222"/>
      <c r="E137" s="594"/>
      <c r="F137" s="25"/>
    </row>
    <row r="138" spans="4:6" ht="14.45" customHeight="1">
      <c r="D138" s="222"/>
      <c r="E138" s="594"/>
      <c r="F138" s="25"/>
    </row>
    <row r="139" spans="4:6" ht="14.45" customHeight="1">
      <c r="D139" s="222"/>
      <c r="E139" s="594"/>
      <c r="F139" s="25"/>
    </row>
    <row r="140" spans="4:6" ht="14.45" customHeight="1">
      <c r="D140" s="222"/>
      <c r="E140" s="594"/>
      <c r="F140" s="25"/>
    </row>
    <row r="141" spans="4:6" ht="14.45" customHeight="1">
      <c r="D141" s="222"/>
      <c r="E141" s="594"/>
      <c r="F141" s="25"/>
    </row>
    <row r="142" spans="4:6" ht="14.45" customHeight="1">
      <c r="D142" s="222"/>
      <c r="E142" s="594"/>
      <c r="F142" s="25"/>
    </row>
    <row r="143" spans="4:6" ht="14.45" customHeight="1">
      <c r="D143" s="222"/>
      <c r="E143" s="594"/>
      <c r="F143" s="25"/>
    </row>
    <row r="144" spans="4:6" ht="14.45" customHeight="1">
      <c r="D144" s="222"/>
      <c r="E144" s="594"/>
      <c r="F144" s="25"/>
    </row>
    <row r="145" spans="4:6" ht="14.45" customHeight="1">
      <c r="D145" s="222"/>
      <c r="E145" s="594"/>
      <c r="F145" s="25"/>
    </row>
    <row r="146" spans="4:6" ht="14.45" customHeight="1">
      <c r="D146" s="222"/>
      <c r="E146" s="594"/>
      <c r="F146" s="25"/>
    </row>
    <row r="147" spans="4:6" ht="14.45" customHeight="1">
      <c r="D147" s="222"/>
      <c r="E147" s="594"/>
      <c r="F147" s="25"/>
    </row>
    <row r="148" spans="4:6" ht="14.45" customHeight="1">
      <c r="D148" s="222"/>
      <c r="E148" s="594"/>
      <c r="F148" s="25"/>
    </row>
    <row r="149" spans="4:6" ht="14.45" customHeight="1">
      <c r="D149" s="222"/>
      <c r="E149" s="594"/>
      <c r="F149" s="25"/>
    </row>
    <row r="150" spans="4:6" ht="14.45" customHeight="1">
      <c r="D150" s="222"/>
      <c r="E150" s="594"/>
      <c r="F150" s="25"/>
    </row>
    <row r="151" spans="4:6" ht="14.45" customHeight="1">
      <c r="D151" s="222"/>
      <c r="E151" s="594"/>
      <c r="F151" s="25"/>
    </row>
    <row r="152" spans="4:6" ht="14.45" customHeight="1">
      <c r="D152" s="222"/>
      <c r="E152" s="594"/>
      <c r="F152" s="25"/>
    </row>
    <row r="153" spans="4:6" ht="14.45" customHeight="1">
      <c r="D153" s="222"/>
      <c r="E153" s="594"/>
      <c r="F153" s="25"/>
    </row>
    <row r="154" spans="4:6" ht="14.45" customHeight="1">
      <c r="D154" s="222"/>
      <c r="E154" s="594"/>
      <c r="F154" s="25"/>
    </row>
    <row r="155" spans="4:6" ht="14.45" customHeight="1">
      <c r="D155" s="222"/>
      <c r="E155" s="594"/>
      <c r="F155" s="25"/>
    </row>
    <row r="156" spans="4:6" ht="14.45" customHeight="1">
      <c r="D156" s="222"/>
      <c r="E156" s="594"/>
      <c r="F156" s="25"/>
    </row>
    <row r="157" spans="4:6" ht="14.45" customHeight="1">
      <c r="D157" s="222"/>
      <c r="E157" s="594"/>
      <c r="F157" s="25"/>
    </row>
    <row r="158" spans="4:6" ht="14.45" customHeight="1">
      <c r="D158" s="222"/>
      <c r="E158" s="594"/>
      <c r="F158" s="25"/>
    </row>
    <row r="159" spans="4:6" ht="14.45" customHeight="1">
      <c r="D159" s="222"/>
      <c r="E159" s="594"/>
      <c r="F159" s="25"/>
    </row>
    <row r="160" spans="4:6" ht="14.45" customHeight="1">
      <c r="D160" s="222"/>
      <c r="E160" s="594"/>
      <c r="F160" s="25"/>
    </row>
    <row r="161" spans="4:6" ht="14.45" customHeight="1">
      <c r="D161" s="222"/>
      <c r="E161" s="594"/>
      <c r="F161" s="25"/>
    </row>
    <row r="162" spans="4:6" ht="14.45" customHeight="1">
      <c r="D162" s="222"/>
      <c r="E162" s="594"/>
      <c r="F162" s="25"/>
    </row>
    <row r="163" spans="4:6" ht="14.45" customHeight="1">
      <c r="D163" s="222"/>
      <c r="E163" s="594"/>
      <c r="F163" s="25"/>
    </row>
    <row r="164" spans="4:6" ht="14.45" customHeight="1">
      <c r="D164" s="222"/>
      <c r="E164" s="594"/>
      <c r="F164" s="25"/>
    </row>
    <row r="165" spans="4:6" ht="14.45" customHeight="1">
      <c r="D165" s="222"/>
      <c r="E165" s="594"/>
      <c r="F165" s="25"/>
    </row>
    <row r="166" spans="4:6" ht="14.45" customHeight="1">
      <c r="D166" s="222"/>
      <c r="E166" s="594"/>
      <c r="F166" s="25"/>
    </row>
    <row r="167" spans="4:6" ht="14.45" customHeight="1">
      <c r="D167" s="222"/>
      <c r="E167" s="594"/>
      <c r="F167" s="25"/>
    </row>
    <row r="168" spans="4:6" ht="14.45" customHeight="1">
      <c r="D168" s="222"/>
      <c r="E168" s="594"/>
      <c r="F168" s="25"/>
    </row>
    <row r="169" spans="4:6" ht="14.45" customHeight="1">
      <c r="D169" s="222"/>
      <c r="E169" s="594"/>
      <c r="F169" s="25"/>
    </row>
    <row r="170" spans="4:6" ht="14.45" customHeight="1">
      <c r="D170" s="222"/>
      <c r="E170" s="594"/>
      <c r="F170" s="25"/>
    </row>
    <row r="171" spans="4:6" ht="14.45" customHeight="1">
      <c r="D171" s="222"/>
      <c r="E171" s="594"/>
      <c r="F171" s="25"/>
    </row>
    <row r="172" spans="4:6" ht="14.45" customHeight="1">
      <c r="D172" s="222"/>
      <c r="E172" s="594"/>
      <c r="F172" s="25"/>
    </row>
    <row r="173" spans="4:6" ht="14.45" customHeight="1">
      <c r="D173" s="222"/>
      <c r="E173" s="594"/>
      <c r="F173" s="25"/>
    </row>
    <row r="174" spans="4:6" ht="14.45" customHeight="1">
      <c r="D174" s="222"/>
      <c r="E174" s="594"/>
      <c r="F174" s="25"/>
    </row>
    <row r="175" spans="4:6" ht="14.45" customHeight="1">
      <c r="D175" s="222"/>
      <c r="E175" s="594"/>
      <c r="F175" s="25"/>
    </row>
    <row r="176" spans="4:6" ht="14.45" customHeight="1">
      <c r="D176" s="222"/>
      <c r="E176" s="594"/>
      <c r="F176" s="25"/>
    </row>
    <row r="177" spans="4:6" ht="14.45" customHeight="1">
      <c r="D177" s="222"/>
      <c r="E177" s="594"/>
      <c r="F177" s="25"/>
    </row>
    <row r="178" spans="4:6" ht="14.45" customHeight="1">
      <c r="D178" s="222"/>
      <c r="E178" s="594"/>
      <c r="F178" s="25"/>
    </row>
    <row r="179" spans="4:6" ht="14.45" customHeight="1">
      <c r="D179" s="222"/>
      <c r="E179" s="594"/>
      <c r="F179" s="25"/>
    </row>
    <row r="180" spans="4:6" ht="14.45" customHeight="1">
      <c r="D180" s="222"/>
      <c r="E180" s="594"/>
      <c r="F180" s="25"/>
    </row>
    <row r="181" spans="4:6" ht="14.45" customHeight="1">
      <c r="D181" s="222"/>
      <c r="E181" s="594"/>
      <c r="F181" s="25"/>
    </row>
    <row r="182" spans="4:6" ht="14.45" customHeight="1">
      <c r="D182" s="222"/>
      <c r="E182" s="594"/>
      <c r="F182" s="25"/>
    </row>
    <row r="183" spans="4:6" ht="14.45" customHeight="1">
      <c r="D183" s="222"/>
      <c r="E183" s="594"/>
      <c r="F183" s="25"/>
    </row>
    <row r="184" spans="4:6" ht="14.45" customHeight="1">
      <c r="D184" s="222"/>
      <c r="E184" s="594"/>
      <c r="F184" s="25"/>
    </row>
    <row r="185" spans="4:6" ht="14.45" customHeight="1">
      <c r="D185" s="222"/>
      <c r="E185" s="594"/>
      <c r="F185" s="25"/>
    </row>
    <row r="186" spans="4:6" ht="14.45" customHeight="1">
      <c r="D186" s="222"/>
      <c r="E186" s="594"/>
      <c r="F186" s="25"/>
    </row>
    <row r="187" spans="4:6" ht="14.45" customHeight="1">
      <c r="D187" s="222"/>
      <c r="E187" s="594"/>
      <c r="F187" s="25"/>
    </row>
    <row r="188" spans="4:6" ht="14.45" customHeight="1">
      <c r="D188" s="222"/>
      <c r="E188" s="594"/>
      <c r="F188" s="25"/>
    </row>
    <row r="189" spans="4:6" ht="14.45" customHeight="1">
      <c r="D189" s="222"/>
      <c r="E189" s="594"/>
      <c r="F189" s="25"/>
    </row>
    <row r="190" spans="4:6" ht="14.45" customHeight="1">
      <c r="D190" s="222"/>
      <c r="E190" s="594"/>
      <c r="F190" s="25"/>
    </row>
    <row r="191" spans="4:6" ht="14.45" customHeight="1">
      <c r="D191" s="222"/>
      <c r="E191" s="594"/>
      <c r="F191" s="25"/>
    </row>
    <row r="192" spans="4:6" ht="14.45" customHeight="1">
      <c r="D192" s="222"/>
      <c r="E192" s="594"/>
      <c r="F192" s="25"/>
    </row>
    <row r="193" spans="4:6" ht="14.45" customHeight="1">
      <c r="D193" s="222"/>
      <c r="E193" s="594"/>
      <c r="F193" s="25"/>
    </row>
    <row r="194" spans="4:6" ht="14.45" customHeight="1">
      <c r="D194" s="222"/>
      <c r="E194" s="594"/>
      <c r="F194" s="25"/>
    </row>
    <row r="195" spans="4:6" ht="14.45" customHeight="1">
      <c r="D195" s="222"/>
      <c r="E195" s="594"/>
      <c r="F195" s="25"/>
    </row>
    <row r="196" spans="4:6" ht="14.45" customHeight="1">
      <c r="D196" s="222"/>
      <c r="E196" s="594"/>
      <c r="F196" s="25"/>
    </row>
    <row r="197" spans="4:6" ht="14.45" customHeight="1">
      <c r="D197" s="222"/>
      <c r="E197" s="594"/>
      <c r="F197" s="25"/>
    </row>
    <row r="198" spans="4:6" ht="14.45" customHeight="1">
      <c r="D198" s="222"/>
      <c r="E198" s="594"/>
      <c r="F198" s="25"/>
    </row>
    <row r="199" spans="4:6" ht="14.45" customHeight="1">
      <c r="D199" s="222"/>
      <c r="E199" s="594"/>
      <c r="F199" s="25"/>
    </row>
    <row r="200" spans="4:6" ht="14.45" customHeight="1">
      <c r="D200" s="222"/>
      <c r="E200" s="594"/>
      <c r="F200" s="25"/>
    </row>
    <row r="201" spans="4:6" ht="14.45" customHeight="1">
      <c r="D201" s="222"/>
      <c r="E201" s="594"/>
      <c r="F201" s="25"/>
    </row>
    <row r="202" spans="4:6" ht="14.45" customHeight="1">
      <c r="D202" s="222"/>
      <c r="E202" s="594"/>
      <c r="F202" s="25"/>
    </row>
    <row r="203" spans="4:6" ht="14.45" customHeight="1">
      <c r="D203" s="222"/>
      <c r="E203" s="594"/>
      <c r="F203" s="25"/>
    </row>
    <row r="204" spans="4:6" ht="14.45" customHeight="1">
      <c r="D204" s="222"/>
      <c r="E204" s="594"/>
      <c r="F204" s="25"/>
    </row>
    <row r="205" spans="4:6" ht="14.45" customHeight="1">
      <c r="D205" s="222"/>
      <c r="E205" s="594"/>
      <c r="F205" s="25"/>
    </row>
    <row r="206" spans="4:6" ht="14.45" customHeight="1">
      <c r="D206" s="222"/>
      <c r="E206" s="594"/>
      <c r="F206" s="25"/>
    </row>
    <row r="207" spans="4:6" ht="14.45" customHeight="1">
      <c r="D207" s="222"/>
      <c r="E207" s="594"/>
      <c r="F207" s="25"/>
    </row>
    <row r="208" spans="4:6" ht="14.45" customHeight="1">
      <c r="D208" s="222"/>
      <c r="E208" s="594"/>
      <c r="F208" s="25"/>
    </row>
    <row r="209" spans="4:6" ht="14.45" customHeight="1">
      <c r="D209" s="222"/>
      <c r="E209" s="594"/>
      <c r="F209" s="25"/>
    </row>
    <row r="210" spans="4:6" ht="14.45" customHeight="1">
      <c r="D210" s="222"/>
      <c r="E210" s="594"/>
      <c r="F210" s="25"/>
    </row>
    <row r="211" spans="4:6" ht="14.45" customHeight="1">
      <c r="D211" s="222"/>
      <c r="E211" s="594"/>
      <c r="F211" s="25"/>
    </row>
    <row r="212" spans="4:6" ht="14.45" customHeight="1">
      <c r="D212" s="222"/>
      <c r="E212" s="594"/>
      <c r="F212" s="25"/>
    </row>
    <row r="213" spans="4:6" ht="14.45" customHeight="1">
      <c r="D213" s="222"/>
      <c r="E213" s="594"/>
      <c r="F213" s="25"/>
    </row>
    <row r="214" spans="4:6" ht="14.45" customHeight="1">
      <c r="D214" s="222"/>
      <c r="E214" s="594"/>
      <c r="F214" s="25"/>
    </row>
    <row r="215" spans="4:6" ht="14.45" customHeight="1">
      <c r="D215" s="222"/>
      <c r="E215" s="594"/>
      <c r="F215" s="25"/>
    </row>
    <row r="216" spans="4:6" ht="14.45" customHeight="1">
      <c r="D216" s="222"/>
      <c r="E216" s="594"/>
      <c r="F216" s="25"/>
    </row>
    <row r="217" spans="4:6" ht="14.45" customHeight="1">
      <c r="D217" s="222"/>
      <c r="E217" s="594"/>
      <c r="F217" s="25"/>
    </row>
    <row r="218" spans="4:6" ht="14.45" customHeight="1">
      <c r="D218" s="222"/>
      <c r="E218" s="594"/>
      <c r="F218" s="25"/>
    </row>
    <row r="219" spans="4:6" ht="14.45" customHeight="1">
      <c r="D219" s="222"/>
      <c r="E219" s="594"/>
      <c r="F219" s="25"/>
    </row>
    <row r="220" spans="4:6" ht="14.45" customHeight="1">
      <c r="D220" s="222"/>
      <c r="E220" s="594"/>
      <c r="F220" s="25"/>
    </row>
    <row r="221" spans="4:6" ht="14.45" customHeight="1">
      <c r="D221" s="222"/>
      <c r="E221" s="594"/>
      <c r="F221" s="25"/>
    </row>
    <row r="222" spans="4:6" ht="14.45" customHeight="1">
      <c r="D222" s="222"/>
      <c r="E222" s="594"/>
      <c r="F222" s="25"/>
    </row>
    <row r="223" spans="4:6" ht="14.45" customHeight="1">
      <c r="D223" s="222"/>
      <c r="E223" s="594"/>
      <c r="F223" s="25"/>
    </row>
    <row r="224" spans="4:6" ht="14.45" customHeight="1">
      <c r="D224" s="222"/>
      <c r="E224" s="594"/>
      <c r="F224" s="25"/>
    </row>
    <row r="225" spans="4:6" ht="14.45" customHeight="1">
      <c r="D225" s="222"/>
      <c r="E225" s="594"/>
      <c r="F225" s="25"/>
    </row>
    <row r="226" spans="4:6" ht="14.45" customHeight="1">
      <c r="D226" s="222"/>
      <c r="E226" s="594"/>
      <c r="F226" s="25"/>
    </row>
    <row r="227" spans="4:6" ht="14.45" customHeight="1">
      <c r="D227" s="222"/>
      <c r="E227" s="594"/>
      <c r="F227" s="25"/>
    </row>
    <row r="228" spans="4:6" ht="14.45" customHeight="1">
      <c r="D228" s="222"/>
      <c r="E228" s="594"/>
      <c r="F228" s="25"/>
    </row>
    <row r="229" spans="4:6" ht="14.45" customHeight="1">
      <c r="D229" s="222"/>
      <c r="E229" s="594"/>
      <c r="F229" s="25"/>
    </row>
    <row r="230" spans="4:6" ht="14.45" customHeight="1">
      <c r="D230" s="222"/>
      <c r="E230" s="594"/>
      <c r="F230" s="25"/>
    </row>
    <row r="231" spans="4:6" ht="14.45" customHeight="1">
      <c r="D231" s="222"/>
      <c r="E231" s="594"/>
      <c r="F231" s="25"/>
    </row>
    <row r="232" spans="4:6" ht="14.45" customHeight="1">
      <c r="D232" s="222"/>
      <c r="E232" s="594"/>
      <c r="F232" s="25"/>
    </row>
    <row r="233" spans="4:6" ht="14.45" customHeight="1">
      <c r="D233" s="222"/>
      <c r="E233" s="594"/>
      <c r="F233" s="25"/>
    </row>
    <row r="234" spans="4:6" ht="14.45" customHeight="1">
      <c r="D234" s="222"/>
      <c r="E234" s="594"/>
      <c r="F234" s="25"/>
    </row>
    <row r="235" spans="4:6" ht="14.45" customHeight="1">
      <c r="D235" s="222"/>
      <c r="E235" s="594"/>
      <c r="F235" s="25"/>
    </row>
    <row r="236" spans="4:6" ht="14.45" customHeight="1">
      <c r="D236" s="222"/>
      <c r="E236" s="594"/>
      <c r="F236" s="25"/>
    </row>
    <row r="237" spans="4:6" ht="14.45" customHeight="1">
      <c r="D237" s="222"/>
      <c r="E237" s="594"/>
      <c r="F237" s="25"/>
    </row>
    <row r="238" spans="4:6" ht="14.45" customHeight="1">
      <c r="D238" s="222"/>
      <c r="E238" s="594"/>
      <c r="F238" s="25"/>
    </row>
    <row r="239" spans="4:6" ht="14.45" customHeight="1">
      <c r="D239" s="222"/>
      <c r="E239" s="594"/>
      <c r="F239" s="25"/>
    </row>
    <row r="240" spans="4:6" ht="14.45" customHeight="1">
      <c r="D240" s="222"/>
      <c r="E240" s="594"/>
      <c r="F240" s="25"/>
    </row>
    <row r="241" spans="4:6" ht="14.45" customHeight="1">
      <c r="D241" s="222"/>
      <c r="E241" s="594"/>
      <c r="F241" s="25"/>
    </row>
    <row r="242" spans="4:6" ht="14.45" customHeight="1">
      <c r="D242" s="222"/>
      <c r="E242" s="594"/>
      <c r="F242" s="25"/>
    </row>
    <row r="243" spans="4:6" ht="14.45" customHeight="1">
      <c r="D243" s="222"/>
      <c r="E243" s="594"/>
      <c r="F243" s="25"/>
    </row>
    <row r="244" spans="4:6" ht="14.45" customHeight="1">
      <c r="D244" s="222"/>
      <c r="E244" s="594"/>
      <c r="F244" s="25"/>
    </row>
    <row r="245" spans="4:6" ht="14.45" customHeight="1">
      <c r="D245" s="222"/>
      <c r="E245" s="594"/>
      <c r="F245" s="25"/>
    </row>
    <row r="246" spans="4:6" ht="14.45" customHeight="1">
      <c r="D246" s="222"/>
      <c r="E246" s="594"/>
      <c r="F246" s="25"/>
    </row>
    <row r="247" spans="4:6" ht="14.45" customHeight="1">
      <c r="D247" s="222"/>
      <c r="E247" s="594"/>
      <c r="F247" s="25"/>
    </row>
    <row r="248" spans="4:6" ht="14.45" customHeight="1">
      <c r="D248" s="222"/>
      <c r="E248" s="594"/>
      <c r="F248" s="25"/>
    </row>
    <row r="249" spans="4:6" ht="14.45" customHeight="1">
      <c r="D249" s="222"/>
      <c r="E249" s="594"/>
      <c r="F249" s="25"/>
    </row>
    <row r="250" spans="4:6" ht="14.45" customHeight="1">
      <c r="D250" s="222"/>
      <c r="E250" s="594"/>
      <c r="F250" s="25"/>
    </row>
    <row r="251" spans="4:6" ht="14.45" customHeight="1">
      <c r="D251" s="222"/>
      <c r="E251" s="594"/>
      <c r="F251" s="25"/>
    </row>
    <row r="252" spans="4:6" ht="14.45" customHeight="1">
      <c r="D252" s="222"/>
      <c r="E252" s="594"/>
      <c r="F252" s="25"/>
    </row>
    <row r="253" spans="4:6" ht="14.45" customHeight="1">
      <c r="D253" s="222"/>
      <c r="E253" s="594"/>
      <c r="F253" s="25"/>
    </row>
    <row r="254" spans="4:6" ht="14.45" customHeight="1">
      <c r="D254" s="222"/>
      <c r="E254" s="594"/>
      <c r="F254" s="25"/>
    </row>
    <row r="255" spans="4:6" ht="14.45" customHeight="1">
      <c r="D255" s="222"/>
      <c r="E255" s="594"/>
      <c r="F255" s="25"/>
    </row>
    <row r="256" spans="4:6" ht="14.45" customHeight="1">
      <c r="D256" s="222"/>
      <c r="E256" s="594"/>
      <c r="F256" s="25"/>
    </row>
    <row r="257" spans="4:6" ht="14.45" customHeight="1">
      <c r="D257" s="222"/>
      <c r="E257" s="594"/>
      <c r="F257" s="25"/>
    </row>
    <row r="258" spans="4:6" ht="14.45" customHeight="1">
      <c r="D258" s="222"/>
      <c r="E258" s="594"/>
      <c r="F258" s="25"/>
    </row>
    <row r="259" spans="4:6" ht="14.45" customHeight="1">
      <c r="D259" s="222"/>
      <c r="E259" s="594"/>
      <c r="F259" s="25"/>
    </row>
    <row r="260" spans="4:6" ht="14.45" customHeight="1">
      <c r="D260" s="222"/>
      <c r="E260" s="594"/>
      <c r="F260" s="25"/>
    </row>
    <row r="261" spans="4:6" ht="14.45" customHeight="1">
      <c r="D261" s="222"/>
      <c r="E261" s="594"/>
      <c r="F261" s="25"/>
    </row>
    <row r="262" spans="4:6" ht="14.45" customHeight="1">
      <c r="D262" s="222"/>
      <c r="E262" s="594"/>
      <c r="F262" s="25"/>
    </row>
    <row r="263" spans="4:6" ht="14.45" customHeight="1">
      <c r="D263" s="222"/>
      <c r="E263" s="594"/>
      <c r="F263" s="25"/>
    </row>
    <row r="264" spans="4:6" ht="14.45" customHeight="1">
      <c r="D264" s="222"/>
      <c r="E264" s="594"/>
      <c r="F264" s="25"/>
    </row>
    <row r="265" spans="4:6" ht="14.45" customHeight="1">
      <c r="D265" s="222"/>
      <c r="E265" s="594"/>
      <c r="F265" s="25"/>
    </row>
    <row r="266" spans="4:6" ht="14.45" customHeight="1">
      <c r="D266" s="222"/>
      <c r="E266" s="594"/>
      <c r="F266" s="25"/>
    </row>
    <row r="267" spans="4:6" ht="14.45" customHeight="1">
      <c r="D267" s="222"/>
      <c r="E267" s="594"/>
      <c r="F267" s="25"/>
    </row>
    <row r="268" spans="4:6" ht="14.45" customHeight="1">
      <c r="D268" s="222"/>
      <c r="E268" s="594"/>
      <c r="F268" s="25"/>
    </row>
    <row r="269" spans="4:6" ht="14.45" customHeight="1">
      <c r="D269" s="222"/>
      <c r="E269" s="594"/>
      <c r="F269" s="25"/>
    </row>
    <row r="270" spans="4:6" ht="14.45" customHeight="1">
      <c r="D270" s="222"/>
      <c r="E270" s="594"/>
      <c r="F270" s="25"/>
    </row>
    <row r="271" spans="4:6" ht="14.45" customHeight="1">
      <c r="D271" s="222"/>
      <c r="E271" s="594"/>
      <c r="F271" s="25"/>
    </row>
    <row r="272" spans="4:6" ht="14.45" customHeight="1">
      <c r="D272" s="222"/>
      <c r="E272" s="594"/>
      <c r="F272" s="25"/>
    </row>
    <row r="273" spans="4:6" ht="14.45" customHeight="1">
      <c r="D273" s="222"/>
      <c r="E273" s="594"/>
      <c r="F273" s="25"/>
    </row>
    <row r="274" spans="4:6" ht="14.45" customHeight="1">
      <c r="D274" s="222"/>
      <c r="E274" s="594"/>
      <c r="F274" s="25"/>
    </row>
    <row r="275" spans="4:6" ht="14.45" customHeight="1">
      <c r="D275" s="222"/>
      <c r="E275" s="594"/>
      <c r="F275" s="25"/>
    </row>
    <row r="276" spans="4:6" ht="14.45" customHeight="1">
      <c r="D276" s="222"/>
      <c r="E276" s="594"/>
      <c r="F276" s="25"/>
    </row>
    <row r="277" spans="4:6" ht="14.45" customHeight="1">
      <c r="D277" s="222"/>
      <c r="E277" s="594"/>
      <c r="F277" s="25"/>
    </row>
    <row r="278" spans="4:6" ht="14.45" customHeight="1">
      <c r="D278" s="222"/>
      <c r="E278" s="594"/>
      <c r="F278" s="25"/>
    </row>
    <row r="279" spans="4:6" ht="14.45" customHeight="1">
      <c r="D279" s="222"/>
      <c r="E279" s="594"/>
      <c r="F279" s="25"/>
    </row>
    <row r="280" spans="4:6" ht="14.45" customHeight="1">
      <c r="D280" s="222"/>
      <c r="E280" s="594"/>
      <c r="F280" s="25"/>
    </row>
    <row r="281" spans="4:6" ht="14.45" customHeight="1">
      <c r="D281" s="222"/>
      <c r="E281" s="594"/>
      <c r="F281" s="25"/>
    </row>
    <row r="282" spans="4:6" ht="14.45" customHeight="1">
      <c r="D282" s="222"/>
      <c r="E282" s="594"/>
      <c r="F282" s="25"/>
    </row>
    <row r="283" spans="4:6" ht="14.45" customHeight="1">
      <c r="D283" s="222"/>
      <c r="E283" s="594"/>
      <c r="F283" s="25"/>
    </row>
    <row r="284" spans="4:6" ht="14.45" customHeight="1">
      <c r="D284" s="222"/>
      <c r="E284" s="594"/>
      <c r="F284" s="25"/>
    </row>
    <row r="285" spans="4:6" ht="14.45" customHeight="1">
      <c r="D285" s="222"/>
      <c r="E285" s="594"/>
      <c r="F285" s="25"/>
    </row>
    <row r="286" spans="4:6" ht="14.45" customHeight="1">
      <c r="D286" s="222"/>
      <c r="E286" s="594"/>
      <c r="F286" s="25"/>
    </row>
    <row r="287" spans="4:6" ht="14.45" customHeight="1">
      <c r="D287" s="222"/>
      <c r="E287" s="594"/>
      <c r="F287" s="25"/>
    </row>
    <row r="288" spans="4:6" ht="14.45" customHeight="1">
      <c r="D288" s="222"/>
      <c r="E288" s="594"/>
      <c r="F288" s="25"/>
    </row>
    <row r="289" spans="4:6" ht="14.45" customHeight="1">
      <c r="D289" s="222"/>
      <c r="E289" s="594"/>
      <c r="F289" s="25"/>
    </row>
    <row r="290" spans="4:6" ht="14.45" customHeight="1">
      <c r="D290" s="222"/>
      <c r="E290" s="594"/>
      <c r="F290" s="25"/>
    </row>
    <row r="291" spans="4:6" ht="14.45" customHeight="1">
      <c r="D291" s="222"/>
      <c r="E291" s="594"/>
      <c r="F291" s="25"/>
    </row>
    <row r="292" spans="4:6" ht="14.45" customHeight="1">
      <c r="D292" s="222"/>
      <c r="E292" s="594"/>
      <c r="F292" s="25"/>
    </row>
    <row r="293" spans="4:6" ht="14.45" customHeight="1">
      <c r="D293" s="222"/>
      <c r="E293" s="594"/>
      <c r="F293" s="25"/>
    </row>
    <row r="294" spans="4:6" ht="14.45" customHeight="1">
      <c r="D294" s="222"/>
      <c r="E294" s="594"/>
      <c r="F294" s="25"/>
    </row>
    <row r="295" spans="4:6" ht="14.45" customHeight="1">
      <c r="D295" s="222"/>
      <c r="E295" s="594"/>
      <c r="F295" s="25"/>
    </row>
    <row r="296" spans="4:6" ht="14.45" customHeight="1">
      <c r="D296" s="222"/>
      <c r="E296" s="594"/>
      <c r="F296" s="25"/>
    </row>
    <row r="297" spans="4:6" ht="14.45" customHeight="1">
      <c r="D297" s="222"/>
      <c r="E297" s="594"/>
      <c r="F297" s="25"/>
    </row>
    <row r="298" spans="4:6" ht="14.45" customHeight="1">
      <c r="D298" s="222"/>
      <c r="E298" s="594"/>
      <c r="F298" s="25"/>
    </row>
    <row r="299" spans="4:6" ht="14.45" customHeight="1">
      <c r="D299" s="222"/>
      <c r="E299" s="594"/>
      <c r="F299" s="25"/>
    </row>
    <row r="300" spans="4:6" ht="14.45" customHeight="1">
      <c r="D300" s="222"/>
      <c r="E300" s="594"/>
      <c r="F300" s="25"/>
    </row>
    <row r="301" spans="4:6" ht="14.45" customHeight="1">
      <c r="D301" s="222"/>
      <c r="E301" s="594"/>
      <c r="F301" s="25"/>
    </row>
    <row r="302" spans="4:6" ht="14.45" customHeight="1">
      <c r="D302" s="222"/>
      <c r="E302" s="594"/>
      <c r="F302" s="25"/>
    </row>
    <row r="303" spans="4:6" ht="14.45" customHeight="1">
      <c r="D303" s="222"/>
      <c r="E303" s="594"/>
      <c r="F303" s="25"/>
    </row>
    <row r="304" spans="4:6" ht="14.45" customHeight="1">
      <c r="D304" s="222"/>
      <c r="E304" s="594"/>
      <c r="F304" s="25"/>
    </row>
    <row r="305" spans="4:6" ht="14.45" customHeight="1">
      <c r="D305" s="222"/>
      <c r="E305" s="594"/>
      <c r="F305" s="25"/>
    </row>
    <row r="306" spans="4:6" ht="14.45" customHeight="1">
      <c r="D306" s="222"/>
      <c r="E306" s="594"/>
      <c r="F306" s="25"/>
    </row>
    <row r="307" spans="4:6" ht="14.45" customHeight="1">
      <c r="D307" s="222"/>
      <c r="E307" s="594"/>
      <c r="F307" s="25"/>
    </row>
    <row r="308" spans="4:6" ht="14.45" customHeight="1">
      <c r="D308" s="222"/>
      <c r="E308" s="594"/>
      <c r="F308" s="25"/>
    </row>
    <row r="309" spans="4:6" ht="14.45" customHeight="1">
      <c r="D309" s="222"/>
      <c r="E309" s="594"/>
      <c r="F309" s="25"/>
    </row>
    <row r="310" spans="4:6" ht="14.45" customHeight="1">
      <c r="D310" s="222"/>
      <c r="E310" s="594"/>
      <c r="F310" s="25"/>
    </row>
    <row r="311" spans="4:6" ht="14.45" customHeight="1">
      <c r="D311" s="222"/>
      <c r="E311" s="594"/>
      <c r="F311" s="25"/>
    </row>
    <row r="312" spans="4:6" ht="14.45" customHeight="1">
      <c r="D312" s="222"/>
      <c r="E312" s="594"/>
      <c r="F312" s="25"/>
    </row>
    <row r="313" spans="4:6" ht="14.45" customHeight="1">
      <c r="D313" s="222"/>
      <c r="E313" s="594"/>
      <c r="F313" s="25"/>
    </row>
    <row r="314" spans="4:6" ht="14.45" customHeight="1">
      <c r="D314" s="222"/>
      <c r="E314" s="594"/>
      <c r="F314" s="25"/>
    </row>
    <row r="315" spans="4:6" ht="14.45" customHeight="1">
      <c r="D315" s="222"/>
      <c r="E315" s="594"/>
      <c r="F315" s="25"/>
    </row>
    <row r="316" spans="4:6" ht="14.45" customHeight="1">
      <c r="D316" s="222"/>
      <c r="E316" s="594"/>
      <c r="F316" s="25"/>
    </row>
    <row r="317" spans="4:6" ht="14.45" customHeight="1">
      <c r="D317" s="222"/>
      <c r="E317" s="594"/>
      <c r="F317" s="25"/>
    </row>
    <row r="318" spans="4:6" ht="14.45" customHeight="1">
      <c r="D318" s="222"/>
      <c r="E318" s="594"/>
      <c r="F318" s="25"/>
    </row>
    <row r="319" spans="4:6" ht="14.45" customHeight="1">
      <c r="D319" s="222"/>
      <c r="E319" s="594"/>
      <c r="F319" s="25"/>
    </row>
    <row r="320" spans="4:6" ht="14.45" customHeight="1">
      <c r="D320" s="222"/>
      <c r="E320" s="594"/>
      <c r="F320" s="25"/>
    </row>
    <row r="321" spans="4:6" ht="14.45" customHeight="1">
      <c r="D321" s="222"/>
      <c r="E321" s="594"/>
      <c r="F321" s="25"/>
    </row>
    <row r="322" spans="4:6" ht="14.45" customHeight="1">
      <c r="D322" s="222"/>
      <c r="E322" s="594"/>
      <c r="F322" s="25"/>
    </row>
    <row r="323" spans="4:6" ht="14.45" customHeight="1">
      <c r="D323" s="222"/>
      <c r="E323" s="594"/>
      <c r="F323" s="25"/>
    </row>
    <row r="324" spans="4:6" ht="14.45" customHeight="1">
      <c r="D324" s="222"/>
      <c r="E324" s="594"/>
      <c r="F324" s="25"/>
    </row>
    <row r="325" spans="4:6" ht="14.45" customHeight="1">
      <c r="D325" s="222"/>
      <c r="E325" s="594"/>
      <c r="F325" s="25"/>
    </row>
    <row r="326" spans="4:6" ht="14.45" customHeight="1">
      <c r="D326" s="222"/>
      <c r="E326" s="594"/>
      <c r="F326" s="25"/>
    </row>
    <row r="327" spans="4:6" ht="14.45" customHeight="1">
      <c r="D327" s="222"/>
      <c r="E327" s="594"/>
      <c r="F327" s="25"/>
    </row>
    <row r="328" spans="4:6" ht="14.45" customHeight="1">
      <c r="D328" s="222"/>
      <c r="E328" s="594"/>
      <c r="F328" s="25"/>
    </row>
    <row r="329" spans="4:6" ht="14.45" customHeight="1">
      <c r="D329" s="222"/>
      <c r="E329" s="594"/>
      <c r="F329" s="25"/>
    </row>
    <row r="330" spans="4:6" ht="14.45" customHeight="1">
      <c r="D330" s="222"/>
      <c r="E330" s="594"/>
      <c r="F330" s="25"/>
    </row>
    <row r="331" spans="4:6" ht="14.45" customHeight="1">
      <c r="D331" s="222"/>
      <c r="E331" s="594"/>
      <c r="F331" s="25"/>
    </row>
    <row r="332" spans="4:6" ht="14.45" customHeight="1">
      <c r="D332" s="222"/>
      <c r="E332" s="594"/>
      <c r="F332" s="25"/>
    </row>
    <row r="333" spans="4:6" ht="14.45" customHeight="1">
      <c r="D333" s="222"/>
      <c r="E333" s="594"/>
      <c r="F333" s="25"/>
    </row>
    <row r="334" spans="4:6" ht="14.45" customHeight="1">
      <c r="D334" s="222"/>
      <c r="E334" s="594"/>
      <c r="F334" s="25"/>
    </row>
    <row r="335" spans="4:6" ht="14.45" customHeight="1">
      <c r="D335" s="222"/>
      <c r="E335" s="594"/>
      <c r="F335" s="25"/>
    </row>
    <row r="336" spans="4:6" ht="14.45" customHeight="1">
      <c r="D336" s="222"/>
      <c r="E336" s="594"/>
      <c r="F336" s="25"/>
    </row>
    <row r="337" spans="4:6" ht="14.45" customHeight="1">
      <c r="D337" s="222"/>
      <c r="E337" s="594"/>
      <c r="F337" s="25"/>
    </row>
    <row r="338" spans="4:6" ht="14.45" customHeight="1">
      <c r="D338" s="222"/>
      <c r="E338" s="594"/>
      <c r="F338" s="25"/>
    </row>
    <row r="339" spans="4:6" ht="14.45" customHeight="1">
      <c r="D339" s="222"/>
      <c r="E339" s="594"/>
      <c r="F339" s="25"/>
    </row>
    <row r="340" spans="4:6" ht="14.45" customHeight="1">
      <c r="D340" s="222"/>
      <c r="E340" s="594"/>
      <c r="F340" s="25"/>
    </row>
    <row r="341" spans="4:6" ht="14.45" customHeight="1">
      <c r="D341" s="222"/>
      <c r="E341" s="594"/>
      <c r="F341" s="25"/>
    </row>
    <row r="342" spans="4:6" ht="14.45" customHeight="1">
      <c r="D342" s="222"/>
      <c r="E342" s="594"/>
      <c r="F342" s="25"/>
    </row>
    <row r="343" spans="4:6" ht="14.45" customHeight="1">
      <c r="D343" s="222"/>
      <c r="E343" s="594"/>
      <c r="F343" s="25"/>
    </row>
    <row r="344" spans="4:6" ht="14.45" customHeight="1">
      <c r="D344" s="222"/>
      <c r="E344" s="594"/>
      <c r="F344" s="25"/>
    </row>
    <row r="345" spans="4:6" ht="14.45" customHeight="1">
      <c r="D345" s="222"/>
      <c r="E345" s="594"/>
      <c r="F345" s="25"/>
    </row>
    <row r="346" spans="4:6" ht="14.45" customHeight="1">
      <c r="D346" s="222"/>
      <c r="E346" s="594"/>
      <c r="F346" s="25"/>
    </row>
    <row r="347" spans="4:6" ht="14.45" customHeight="1">
      <c r="D347" s="222"/>
      <c r="E347" s="594"/>
      <c r="F347" s="25"/>
    </row>
    <row r="348" spans="4:6" ht="14.45" customHeight="1">
      <c r="D348" s="222"/>
      <c r="E348" s="594"/>
      <c r="F348" s="25"/>
    </row>
    <row r="349" spans="4:6" ht="14.45" customHeight="1">
      <c r="D349" s="222"/>
      <c r="E349" s="594"/>
      <c r="F349" s="25"/>
    </row>
    <row r="350" spans="4:6" ht="14.45" customHeight="1">
      <c r="D350" s="222"/>
      <c r="E350" s="594"/>
      <c r="F350" s="25"/>
    </row>
    <row r="351" spans="4:6" ht="14.45" customHeight="1">
      <c r="D351" s="222"/>
      <c r="E351" s="594"/>
      <c r="F351" s="25"/>
    </row>
    <row r="352" spans="4:6" ht="14.45" customHeight="1">
      <c r="D352" s="222"/>
      <c r="E352" s="594"/>
      <c r="F352" s="25"/>
    </row>
    <row r="353" spans="4:6" ht="14.45" customHeight="1">
      <c r="D353" s="222"/>
      <c r="E353" s="594"/>
      <c r="F353" s="25"/>
    </row>
    <row r="354" spans="4:6" ht="14.45" customHeight="1">
      <c r="D354" s="222"/>
      <c r="E354" s="594"/>
      <c r="F354" s="25"/>
    </row>
    <row r="355" spans="4:6" ht="14.45" customHeight="1">
      <c r="D355" s="222"/>
      <c r="E355" s="594"/>
      <c r="F355" s="25"/>
    </row>
    <row r="356" spans="4:6" ht="14.45" customHeight="1">
      <c r="D356" s="222"/>
      <c r="E356" s="594"/>
      <c r="F356" s="25"/>
    </row>
    <row r="357" spans="4:6" ht="14.45" customHeight="1">
      <c r="D357" s="222"/>
      <c r="E357" s="594"/>
      <c r="F357" s="25"/>
    </row>
    <row r="358" spans="4:6" ht="14.45" customHeight="1">
      <c r="D358" s="222"/>
      <c r="E358" s="594"/>
      <c r="F358" s="25"/>
    </row>
    <row r="359" spans="4:6" ht="14.45" customHeight="1">
      <c r="D359" s="222"/>
      <c r="E359" s="594"/>
      <c r="F359" s="25"/>
    </row>
    <row r="360" spans="4:6" ht="14.45" customHeight="1">
      <c r="D360" s="222"/>
      <c r="E360" s="594"/>
      <c r="F360" s="25"/>
    </row>
    <row r="361" spans="4:6" ht="14.45" customHeight="1">
      <c r="D361" s="222"/>
      <c r="E361" s="594"/>
      <c r="F361" s="25"/>
    </row>
    <row r="362" spans="4:6" ht="14.45" customHeight="1">
      <c r="D362" s="222"/>
      <c r="E362" s="594"/>
      <c r="F362" s="25"/>
    </row>
    <row r="363" spans="4:6" ht="14.45" customHeight="1">
      <c r="D363" s="222"/>
      <c r="E363" s="594"/>
      <c r="F363" s="25"/>
    </row>
    <row r="364" spans="4:6" ht="14.45" customHeight="1">
      <c r="D364" s="222"/>
      <c r="E364" s="594"/>
      <c r="F364" s="25"/>
    </row>
    <row r="365" spans="4:6" ht="14.45" customHeight="1">
      <c r="D365" s="222"/>
      <c r="E365" s="594"/>
      <c r="F365" s="25"/>
    </row>
    <row r="366" spans="4:6" ht="14.45" customHeight="1">
      <c r="D366" s="222"/>
      <c r="E366" s="594"/>
      <c r="F366" s="25"/>
    </row>
    <row r="367" spans="4:6" ht="14.45" customHeight="1">
      <c r="D367" s="222"/>
      <c r="E367" s="594"/>
      <c r="F367" s="25"/>
    </row>
    <row r="368" spans="4:6" ht="14.45" customHeight="1">
      <c r="D368" s="222"/>
      <c r="E368" s="594"/>
      <c r="F368" s="25"/>
    </row>
    <row r="369" spans="4:6" ht="14.45" customHeight="1">
      <c r="D369" s="222"/>
      <c r="E369" s="594"/>
      <c r="F369" s="25"/>
    </row>
    <row r="370" spans="4:6" ht="14.45" customHeight="1">
      <c r="D370" s="222"/>
      <c r="E370" s="594"/>
      <c r="F370" s="25"/>
    </row>
    <row r="371" spans="4:6" ht="14.45" customHeight="1">
      <c r="D371" s="222"/>
      <c r="E371" s="594"/>
      <c r="F371" s="25"/>
    </row>
    <row r="372" spans="4:6" ht="14.45" customHeight="1">
      <c r="D372" s="222"/>
      <c r="E372" s="594"/>
      <c r="F372" s="25"/>
    </row>
    <row r="373" spans="4:6" ht="14.45" customHeight="1">
      <c r="D373" s="222"/>
      <c r="E373" s="594"/>
      <c r="F373" s="25"/>
    </row>
    <row r="374" spans="4:6" ht="14.45" customHeight="1">
      <c r="D374" s="222"/>
      <c r="E374" s="594"/>
      <c r="F374" s="25"/>
    </row>
    <row r="375" spans="4:6" ht="14.45" customHeight="1">
      <c r="D375" s="222"/>
      <c r="E375" s="594"/>
      <c r="F375" s="25"/>
    </row>
    <row r="376" spans="4:6" ht="14.45" customHeight="1">
      <c r="D376" s="222"/>
      <c r="E376" s="594"/>
      <c r="F376" s="25"/>
    </row>
    <row r="377" spans="4:6" ht="14.45" customHeight="1">
      <c r="D377" s="222"/>
      <c r="E377" s="594"/>
      <c r="F377" s="25"/>
    </row>
    <row r="378" spans="4:6" ht="14.45" customHeight="1">
      <c r="D378" s="222"/>
      <c r="E378" s="594"/>
      <c r="F378" s="25"/>
    </row>
    <row r="379" spans="4:6" ht="14.45" customHeight="1">
      <c r="D379" s="222"/>
      <c r="E379" s="594"/>
      <c r="F379" s="25"/>
    </row>
    <row r="380" spans="4:6" ht="14.45" customHeight="1">
      <c r="D380" s="222"/>
      <c r="E380" s="594"/>
      <c r="F380" s="25"/>
    </row>
    <row r="381" spans="4:6" ht="14.45" customHeight="1">
      <c r="D381" s="222"/>
      <c r="E381" s="594"/>
      <c r="F381" s="25"/>
    </row>
    <row r="382" spans="4:6" ht="14.45" customHeight="1">
      <c r="D382" s="222"/>
      <c r="E382" s="594"/>
      <c r="F382" s="25"/>
    </row>
    <row r="383" spans="4:6" ht="14.45" customHeight="1">
      <c r="D383" s="222"/>
      <c r="E383" s="594"/>
      <c r="F383" s="25"/>
    </row>
    <row r="384" spans="4:6" ht="14.45" customHeight="1">
      <c r="D384" s="222"/>
      <c r="E384" s="594"/>
      <c r="F384" s="25"/>
    </row>
    <row r="385" spans="4:6" ht="14.45" customHeight="1">
      <c r="D385" s="222"/>
      <c r="E385" s="594"/>
      <c r="F385" s="25"/>
    </row>
    <row r="386" spans="4:6" ht="14.45" customHeight="1">
      <c r="D386" s="222"/>
      <c r="E386" s="594"/>
      <c r="F386" s="25"/>
    </row>
    <row r="387" spans="4:6" ht="14.45" customHeight="1">
      <c r="D387" s="222"/>
      <c r="E387" s="594"/>
      <c r="F387" s="25"/>
    </row>
    <row r="388" spans="4:6" ht="14.45" customHeight="1">
      <c r="D388" s="222"/>
      <c r="E388" s="594"/>
      <c r="F388" s="25"/>
    </row>
    <row r="389" spans="4:6" ht="14.45" customHeight="1">
      <c r="D389" s="222"/>
      <c r="E389" s="594"/>
      <c r="F389" s="25"/>
    </row>
    <row r="390" spans="4:6" ht="14.45" customHeight="1">
      <c r="D390" s="222"/>
      <c r="E390" s="594"/>
      <c r="F390" s="25"/>
    </row>
    <row r="391" spans="4:6" ht="14.45" customHeight="1">
      <c r="D391" s="222"/>
      <c r="E391" s="594"/>
      <c r="F391" s="25"/>
    </row>
    <row r="392" spans="4:6" ht="14.45" customHeight="1">
      <c r="D392" s="222"/>
      <c r="E392" s="594"/>
      <c r="F392" s="25"/>
    </row>
    <row r="393" spans="4:6" ht="14.45" customHeight="1">
      <c r="D393" s="222"/>
      <c r="E393" s="594"/>
      <c r="F393" s="25"/>
    </row>
    <row r="394" spans="4:6" ht="14.45" customHeight="1">
      <c r="D394" s="222"/>
      <c r="E394" s="594"/>
      <c r="F394" s="25"/>
    </row>
    <row r="395" spans="4:6" ht="14.45" customHeight="1">
      <c r="D395" s="222"/>
      <c r="E395" s="594"/>
      <c r="F395" s="25"/>
    </row>
    <row r="396" spans="4:6" ht="14.45" customHeight="1">
      <c r="D396" s="222"/>
      <c r="E396" s="594"/>
      <c r="F396" s="25"/>
    </row>
    <row r="397" spans="4:6" ht="14.45" customHeight="1">
      <c r="D397" s="222"/>
      <c r="E397" s="594"/>
      <c r="F397" s="25"/>
    </row>
    <row r="398" spans="4:6" ht="14.45" customHeight="1">
      <c r="D398" s="222"/>
      <c r="E398" s="594"/>
      <c r="F398" s="25"/>
    </row>
    <row r="399" spans="4:6" ht="14.45" customHeight="1">
      <c r="D399" s="222"/>
      <c r="E399" s="594"/>
      <c r="F399" s="25"/>
    </row>
    <row r="400" spans="4:6" ht="14.45" customHeight="1">
      <c r="D400" s="222"/>
      <c r="E400" s="594"/>
      <c r="F400" s="25"/>
    </row>
    <row r="401" spans="4:6" ht="14.45" customHeight="1">
      <c r="D401" s="222"/>
      <c r="E401" s="594"/>
      <c r="F401" s="25"/>
    </row>
    <row r="402" spans="4:6" ht="14.45" customHeight="1">
      <c r="D402" s="222"/>
      <c r="E402" s="594"/>
      <c r="F402" s="25"/>
    </row>
    <row r="403" spans="4:6" ht="14.45" customHeight="1">
      <c r="D403" s="222"/>
      <c r="E403" s="594"/>
      <c r="F403" s="25"/>
    </row>
    <row r="404" spans="4:6" ht="14.45" customHeight="1">
      <c r="D404" s="222"/>
      <c r="E404" s="594"/>
      <c r="F404" s="25"/>
    </row>
    <row r="405" spans="4:6" ht="14.45" customHeight="1">
      <c r="D405" s="222"/>
      <c r="E405" s="594"/>
      <c r="F405" s="25"/>
    </row>
    <row r="406" spans="4:6" ht="14.45" customHeight="1">
      <c r="D406" s="222"/>
      <c r="E406" s="594"/>
      <c r="F406" s="25"/>
    </row>
    <row r="407" spans="4:6" ht="14.45" customHeight="1">
      <c r="D407" s="222"/>
      <c r="E407" s="594"/>
      <c r="F407" s="25"/>
    </row>
    <row r="408" spans="4:6" ht="14.45" customHeight="1">
      <c r="D408" s="222"/>
      <c r="E408" s="594"/>
      <c r="F408" s="25"/>
    </row>
    <row r="409" spans="4:6" ht="14.45" customHeight="1">
      <c r="D409" s="222"/>
      <c r="E409" s="594"/>
      <c r="F409" s="25"/>
    </row>
    <row r="410" spans="4:6" ht="14.45" customHeight="1">
      <c r="D410" s="222"/>
      <c r="E410" s="594"/>
      <c r="F410" s="25"/>
    </row>
    <row r="411" spans="4:6" ht="14.45" customHeight="1">
      <c r="D411" s="222"/>
      <c r="E411" s="594"/>
      <c r="F411" s="25"/>
    </row>
    <row r="412" spans="4:6" ht="14.45" customHeight="1">
      <c r="D412" s="222"/>
      <c r="E412" s="594"/>
      <c r="F412" s="25"/>
    </row>
    <row r="413" spans="4:6" ht="14.45" customHeight="1">
      <c r="D413" s="222"/>
      <c r="E413" s="594"/>
      <c r="F413" s="25"/>
    </row>
    <row r="414" spans="4:6" ht="14.45" customHeight="1">
      <c r="D414" s="222"/>
      <c r="E414" s="594"/>
      <c r="F414" s="25"/>
    </row>
    <row r="415" spans="4:6" ht="14.45" customHeight="1">
      <c r="D415" s="222"/>
      <c r="E415" s="594"/>
      <c r="F415" s="25"/>
    </row>
    <row r="416" spans="4:6" ht="14.45" customHeight="1">
      <c r="D416" s="222"/>
      <c r="E416" s="594"/>
      <c r="F416" s="25"/>
    </row>
    <row r="417" spans="4:6" ht="14.45" customHeight="1">
      <c r="D417" s="222"/>
      <c r="E417" s="594"/>
      <c r="F417" s="25"/>
    </row>
    <row r="418" spans="4:6" ht="14.45" customHeight="1">
      <c r="D418" s="222"/>
      <c r="E418" s="594"/>
      <c r="F418" s="25"/>
    </row>
    <row r="419" spans="4:6" ht="14.45" customHeight="1">
      <c r="D419" s="222"/>
      <c r="E419" s="594"/>
      <c r="F419" s="25"/>
    </row>
    <row r="420" spans="4:6" ht="14.45" customHeight="1">
      <c r="D420" s="222"/>
      <c r="E420" s="594"/>
      <c r="F420" s="25"/>
    </row>
    <row r="421" spans="4:6" ht="14.45" customHeight="1">
      <c r="D421" s="222"/>
      <c r="E421" s="594"/>
      <c r="F421" s="25"/>
    </row>
    <row r="422" spans="4:6" ht="14.45" customHeight="1">
      <c r="D422" s="222"/>
      <c r="E422" s="594"/>
      <c r="F422" s="25"/>
    </row>
    <row r="423" spans="4:6" ht="14.45" customHeight="1">
      <c r="D423" s="222"/>
      <c r="E423" s="594"/>
      <c r="F423" s="25"/>
    </row>
    <row r="424" spans="4:6" ht="14.45" customHeight="1">
      <c r="D424" s="222"/>
      <c r="E424" s="594"/>
      <c r="F424" s="25"/>
    </row>
    <row r="425" spans="4:6" ht="14.45" customHeight="1">
      <c r="D425" s="222"/>
      <c r="E425" s="594"/>
      <c r="F425" s="25"/>
    </row>
    <row r="426" spans="4:6" ht="14.45" customHeight="1">
      <c r="D426" s="222"/>
      <c r="E426" s="594"/>
      <c r="F426" s="25"/>
    </row>
    <row r="427" spans="4:6" ht="14.45" customHeight="1">
      <c r="D427" s="222"/>
      <c r="E427" s="594"/>
      <c r="F427" s="25"/>
    </row>
    <row r="428" spans="4:6" ht="14.45" customHeight="1">
      <c r="D428" s="222"/>
      <c r="E428" s="594"/>
      <c r="F428" s="25"/>
    </row>
    <row r="429" spans="4:6" ht="14.45" customHeight="1">
      <c r="D429" s="222"/>
      <c r="E429" s="594"/>
      <c r="F429" s="25"/>
    </row>
    <row r="430" spans="4:6" ht="14.45" customHeight="1">
      <c r="D430" s="222"/>
      <c r="E430" s="594"/>
      <c r="F430" s="25"/>
    </row>
    <row r="431" spans="4:6" ht="14.45" customHeight="1">
      <c r="D431" s="222"/>
      <c r="E431" s="594"/>
      <c r="F431" s="25"/>
    </row>
    <row r="432" spans="4:6" ht="14.45" customHeight="1">
      <c r="D432" s="222"/>
      <c r="E432" s="594"/>
      <c r="F432" s="25"/>
    </row>
    <row r="433" spans="4:6" ht="14.45" customHeight="1">
      <c r="D433" s="222"/>
      <c r="E433" s="594"/>
      <c r="F433" s="25"/>
    </row>
    <row r="434" spans="4:6" ht="14.45" customHeight="1">
      <c r="D434" s="222"/>
      <c r="E434" s="594"/>
      <c r="F434" s="25"/>
    </row>
    <row r="435" spans="4:6" ht="14.45" customHeight="1">
      <c r="D435" s="222"/>
      <c r="E435" s="594"/>
      <c r="F435" s="25"/>
    </row>
    <row r="436" spans="4:6" ht="14.45" customHeight="1">
      <c r="D436" s="222"/>
      <c r="E436" s="594"/>
      <c r="F436" s="25"/>
    </row>
    <row r="437" spans="4:6" ht="14.45" customHeight="1">
      <c r="D437" s="222"/>
      <c r="E437" s="594"/>
      <c r="F437" s="25"/>
    </row>
    <row r="438" spans="4:6" ht="14.45" customHeight="1">
      <c r="D438" s="222"/>
      <c r="E438" s="594"/>
      <c r="F438" s="25"/>
    </row>
    <row r="439" spans="4:6" ht="14.45" customHeight="1">
      <c r="D439" s="222"/>
      <c r="E439" s="594"/>
      <c r="F439" s="25"/>
    </row>
    <row r="440" spans="4:6" ht="14.45" customHeight="1">
      <c r="D440" s="222"/>
      <c r="E440" s="594"/>
      <c r="F440" s="25"/>
    </row>
    <row r="441" spans="4:6" ht="14.45" customHeight="1">
      <c r="D441" s="222"/>
      <c r="E441" s="594"/>
      <c r="F441" s="25"/>
    </row>
    <row r="442" spans="4:6" ht="14.45" customHeight="1">
      <c r="D442" s="222"/>
      <c r="E442" s="594"/>
      <c r="F442" s="25"/>
    </row>
    <row r="443" spans="4:6" ht="14.45" customHeight="1">
      <c r="D443" s="222"/>
      <c r="E443" s="594"/>
      <c r="F443" s="25"/>
    </row>
    <row r="444" spans="4:6" ht="14.45" customHeight="1">
      <c r="D444" s="222"/>
      <c r="E444" s="594"/>
      <c r="F444" s="25"/>
    </row>
    <row r="445" spans="4:6" ht="14.45" customHeight="1">
      <c r="D445" s="222"/>
      <c r="E445" s="594"/>
      <c r="F445" s="25"/>
    </row>
    <row r="446" spans="4:6" ht="14.45" customHeight="1">
      <c r="D446" s="222"/>
      <c r="E446" s="594"/>
      <c r="F446" s="25"/>
    </row>
    <row r="447" spans="4:6" ht="14.45" customHeight="1">
      <c r="D447" s="222"/>
      <c r="E447" s="594"/>
      <c r="F447" s="25"/>
    </row>
    <row r="448" spans="4:6" ht="14.45" customHeight="1">
      <c r="D448" s="222"/>
      <c r="E448" s="594"/>
      <c r="F448" s="25"/>
    </row>
    <row r="449" spans="4:6" ht="14.45" customHeight="1">
      <c r="D449" s="222"/>
      <c r="E449" s="594"/>
      <c r="F449" s="25"/>
    </row>
    <row r="450" spans="4:6" ht="14.45" customHeight="1">
      <c r="D450" s="222"/>
      <c r="E450" s="594"/>
      <c r="F450" s="25"/>
    </row>
    <row r="451" spans="4:6" ht="14.45" customHeight="1">
      <c r="D451" s="222"/>
      <c r="E451" s="594"/>
      <c r="F451" s="25"/>
    </row>
    <row r="452" spans="4:6" ht="14.45" customHeight="1">
      <c r="D452" s="222"/>
      <c r="E452" s="594"/>
      <c r="F452" s="25"/>
    </row>
    <row r="453" spans="4:6" ht="14.45" customHeight="1">
      <c r="D453" s="222"/>
      <c r="E453" s="594"/>
      <c r="F453" s="25"/>
    </row>
    <row r="454" spans="4:6" ht="14.45" customHeight="1">
      <c r="D454" s="222"/>
      <c r="E454" s="594"/>
      <c r="F454" s="25"/>
    </row>
    <row r="455" spans="4:6" ht="14.45" customHeight="1">
      <c r="D455" s="222"/>
      <c r="E455" s="594"/>
      <c r="F455" s="25"/>
    </row>
    <row r="456" spans="4:6" ht="14.45" customHeight="1">
      <c r="D456" s="222"/>
      <c r="E456" s="594"/>
      <c r="F456" s="25"/>
    </row>
    <row r="457" spans="4:6" ht="14.45" customHeight="1">
      <c r="D457" s="222"/>
      <c r="E457" s="594"/>
      <c r="F457" s="25"/>
    </row>
    <row r="458" spans="4:6" ht="14.45" customHeight="1">
      <c r="D458" s="222"/>
      <c r="E458" s="594"/>
      <c r="F458" s="25"/>
    </row>
    <row r="459" spans="4:6" ht="14.45" customHeight="1">
      <c r="D459" s="222"/>
      <c r="E459" s="594"/>
      <c r="F459" s="25"/>
    </row>
    <row r="460" spans="4:6" ht="14.45" customHeight="1">
      <c r="D460" s="222"/>
      <c r="E460" s="594"/>
      <c r="F460" s="25"/>
    </row>
    <row r="461" spans="4:6" ht="14.45" customHeight="1">
      <c r="D461" s="222"/>
      <c r="E461" s="594"/>
      <c r="F461" s="25"/>
    </row>
    <row r="462" spans="4:6" ht="14.45" customHeight="1">
      <c r="D462" s="222"/>
      <c r="E462" s="594"/>
      <c r="F462" s="25"/>
    </row>
    <row r="463" spans="4:6" ht="14.45" customHeight="1">
      <c r="D463" s="222"/>
      <c r="E463" s="594"/>
      <c r="F463" s="25"/>
    </row>
    <row r="464" spans="4:6" ht="14.45" customHeight="1">
      <c r="D464" s="222"/>
      <c r="E464" s="594"/>
      <c r="F464" s="25"/>
    </row>
    <row r="465" spans="4:6" ht="14.45" customHeight="1">
      <c r="D465" s="222"/>
      <c r="E465" s="594"/>
      <c r="F465" s="25"/>
    </row>
    <row r="466" spans="4:6" ht="14.45" customHeight="1">
      <c r="D466" s="222"/>
      <c r="E466" s="594"/>
      <c r="F466" s="25"/>
    </row>
    <row r="467" spans="4:6" ht="14.45" customHeight="1">
      <c r="D467" s="222"/>
      <c r="E467" s="594"/>
      <c r="F467" s="25"/>
    </row>
    <row r="468" spans="4:6" ht="14.45" customHeight="1">
      <c r="D468" s="222"/>
      <c r="E468" s="594"/>
      <c r="F468" s="25"/>
    </row>
    <row r="469" spans="4:6" ht="14.45" customHeight="1">
      <c r="D469" s="222"/>
      <c r="E469" s="594"/>
      <c r="F469" s="25"/>
    </row>
    <row r="470" spans="4:6" ht="14.45" customHeight="1">
      <c r="D470" s="222"/>
      <c r="E470" s="594"/>
      <c r="F470" s="25"/>
    </row>
    <row r="471" spans="4:6" ht="14.45" customHeight="1">
      <c r="D471" s="222"/>
      <c r="E471" s="594"/>
      <c r="F471" s="25"/>
    </row>
    <row r="472" spans="4:6" ht="14.45" customHeight="1">
      <c r="D472" s="222"/>
      <c r="E472" s="594"/>
      <c r="F472" s="25"/>
    </row>
    <row r="473" spans="4:6" ht="14.45" customHeight="1">
      <c r="D473" s="222"/>
      <c r="E473" s="594"/>
      <c r="F473" s="25"/>
    </row>
    <row r="474" spans="4:6" ht="14.45" customHeight="1">
      <c r="D474" s="222"/>
      <c r="E474" s="594"/>
      <c r="F474" s="25"/>
    </row>
    <row r="475" spans="4:6" ht="14.45" customHeight="1">
      <c r="D475" s="222"/>
      <c r="E475" s="594"/>
      <c r="F475" s="25"/>
    </row>
    <row r="476" spans="4:6" ht="14.45" customHeight="1">
      <c r="D476" s="222"/>
      <c r="E476" s="594"/>
      <c r="F476" s="25"/>
    </row>
    <row r="477" spans="4:6" ht="14.45" customHeight="1">
      <c r="D477" s="222"/>
      <c r="E477" s="594"/>
      <c r="F477" s="25"/>
    </row>
    <row r="478" spans="4:6" ht="14.45" customHeight="1">
      <c r="D478" s="222"/>
      <c r="E478" s="594"/>
      <c r="F478" s="25"/>
    </row>
    <row r="479" spans="4:6" ht="14.45" customHeight="1">
      <c r="D479" s="222"/>
      <c r="E479" s="594"/>
      <c r="F479" s="25"/>
    </row>
    <row r="480" spans="4:6" ht="14.45" customHeight="1">
      <c r="D480" s="222"/>
      <c r="E480" s="594"/>
      <c r="F480" s="25"/>
    </row>
    <row r="481" spans="4:6" ht="14.45" customHeight="1">
      <c r="D481" s="222"/>
      <c r="E481" s="594"/>
      <c r="F481" s="25"/>
    </row>
    <row r="482" spans="4:6" ht="14.45" customHeight="1">
      <c r="D482" s="222"/>
      <c r="E482" s="594"/>
      <c r="F482" s="25"/>
    </row>
    <row r="483" spans="4:6" ht="14.45" customHeight="1">
      <c r="D483" s="222"/>
      <c r="E483" s="594"/>
      <c r="F483" s="25"/>
    </row>
    <row r="484" spans="4:6" ht="14.45" customHeight="1">
      <c r="D484" s="222"/>
      <c r="E484" s="594"/>
      <c r="F484" s="25"/>
    </row>
    <row r="485" spans="4:6" ht="14.45" customHeight="1">
      <c r="D485" s="222"/>
      <c r="E485" s="594"/>
      <c r="F485" s="25"/>
    </row>
    <row r="486" spans="4:6" ht="14.45" customHeight="1">
      <c r="D486" s="222"/>
      <c r="E486" s="594"/>
      <c r="F486" s="25"/>
    </row>
    <row r="487" spans="4:6" ht="14.45" customHeight="1">
      <c r="D487" s="222"/>
      <c r="E487" s="594"/>
      <c r="F487" s="25"/>
    </row>
    <row r="488" spans="4:6" ht="14.45" customHeight="1">
      <c r="D488" s="222"/>
      <c r="E488" s="594"/>
      <c r="F488" s="25"/>
    </row>
    <row r="489" spans="4:6" ht="14.45" customHeight="1">
      <c r="D489" s="222"/>
      <c r="E489" s="594"/>
      <c r="F489" s="25"/>
    </row>
    <row r="490" spans="4:6" ht="14.45" customHeight="1">
      <c r="D490" s="222"/>
      <c r="E490" s="594"/>
      <c r="F490" s="25"/>
    </row>
    <row r="491" spans="4:6" ht="14.45" customHeight="1">
      <c r="D491" s="222"/>
      <c r="E491" s="594"/>
      <c r="F491" s="25"/>
    </row>
    <row r="492" spans="4:6" ht="14.45" customHeight="1">
      <c r="D492" s="222"/>
      <c r="E492" s="594"/>
      <c r="F492" s="25"/>
    </row>
    <row r="493" spans="4:6" ht="14.45" customHeight="1">
      <c r="D493" s="222"/>
      <c r="E493" s="594"/>
      <c r="F493" s="25"/>
    </row>
    <row r="494" spans="4:6" ht="14.45" customHeight="1">
      <c r="D494" s="222"/>
      <c r="E494" s="594"/>
      <c r="F494" s="25"/>
    </row>
    <row r="495" spans="4:6" ht="14.45" customHeight="1">
      <c r="D495" s="222"/>
      <c r="E495" s="594"/>
      <c r="F495" s="25"/>
    </row>
    <row r="496" spans="4:6" ht="14.45" customHeight="1">
      <c r="D496" s="222"/>
      <c r="E496" s="594"/>
      <c r="F496" s="25"/>
    </row>
    <row r="497" spans="4:6" ht="14.45" customHeight="1">
      <c r="D497" s="222"/>
      <c r="E497" s="594"/>
      <c r="F497" s="25"/>
    </row>
    <row r="498" spans="4:6" ht="14.45" customHeight="1">
      <c r="D498" s="222"/>
      <c r="E498" s="594"/>
      <c r="F498" s="25"/>
    </row>
    <row r="499" spans="4:6" ht="14.45" customHeight="1">
      <c r="D499" s="222"/>
      <c r="E499" s="594"/>
      <c r="F499" s="25"/>
    </row>
    <row r="500" spans="4:6" ht="14.45" customHeight="1">
      <c r="D500" s="222"/>
      <c r="E500" s="594"/>
      <c r="F500" s="25"/>
    </row>
    <row r="501" spans="4:6" ht="14.45" customHeight="1">
      <c r="D501" s="222"/>
      <c r="E501" s="594"/>
      <c r="F501" s="25"/>
    </row>
    <row r="502" spans="4:6" ht="14.45" customHeight="1">
      <c r="D502" s="222"/>
      <c r="E502" s="594"/>
      <c r="F502" s="25"/>
    </row>
    <row r="503" spans="4:6" ht="14.45" customHeight="1">
      <c r="D503" s="222"/>
      <c r="E503" s="594"/>
      <c r="F503" s="25"/>
    </row>
    <row r="504" spans="4:6" ht="14.45" customHeight="1">
      <c r="D504" s="222"/>
      <c r="E504" s="594"/>
      <c r="F504" s="25"/>
    </row>
    <row r="505" spans="4:6" ht="14.45" customHeight="1">
      <c r="D505" s="222"/>
      <c r="E505" s="594"/>
      <c r="F505" s="25"/>
    </row>
    <row r="506" spans="4:6" ht="14.45" customHeight="1">
      <c r="D506" s="222"/>
      <c r="E506" s="594"/>
      <c r="F506" s="25"/>
    </row>
    <row r="507" spans="4:6" ht="14.45" customHeight="1">
      <c r="D507" s="222"/>
      <c r="E507" s="594"/>
      <c r="F507" s="25"/>
    </row>
    <row r="508" spans="4:6" ht="14.45" customHeight="1">
      <c r="D508" s="222"/>
      <c r="E508" s="594"/>
      <c r="F508" s="25"/>
    </row>
    <row r="509" spans="4:6" ht="14.45" customHeight="1">
      <c r="D509" s="222"/>
      <c r="E509" s="594"/>
      <c r="F509" s="25"/>
    </row>
    <row r="510" spans="4:6" ht="14.45" customHeight="1">
      <c r="D510" s="222"/>
      <c r="E510" s="594"/>
      <c r="F510" s="25"/>
    </row>
    <row r="511" spans="4:6" ht="14.45" customHeight="1">
      <c r="D511" s="222"/>
      <c r="E511" s="594"/>
      <c r="F511" s="25"/>
    </row>
    <row r="512" spans="4:6" ht="14.45" customHeight="1">
      <c r="D512" s="222"/>
      <c r="E512" s="594"/>
      <c r="F512" s="25"/>
    </row>
    <row r="513" spans="4:6" ht="14.45" customHeight="1">
      <c r="D513" s="222"/>
      <c r="E513" s="594"/>
      <c r="F513" s="25"/>
    </row>
    <row r="514" spans="4:6" ht="14.45" customHeight="1">
      <c r="D514" s="222"/>
      <c r="E514" s="594"/>
      <c r="F514" s="25"/>
    </row>
    <row r="515" spans="4:6" ht="14.45" customHeight="1">
      <c r="D515" s="222"/>
      <c r="E515" s="594"/>
      <c r="F515" s="25"/>
    </row>
    <row r="516" spans="4:6" ht="14.45" customHeight="1">
      <c r="D516" s="222"/>
      <c r="E516" s="594"/>
      <c r="F516" s="25"/>
    </row>
    <row r="517" spans="4:6" ht="14.45" customHeight="1">
      <c r="D517" s="222"/>
      <c r="E517" s="594"/>
      <c r="F517" s="25"/>
    </row>
    <row r="518" spans="4:6" ht="14.45" customHeight="1">
      <c r="D518" s="222"/>
      <c r="E518" s="594"/>
      <c r="F518" s="25"/>
    </row>
    <row r="519" spans="4:6" ht="14.45" customHeight="1">
      <c r="D519" s="222"/>
      <c r="E519" s="594"/>
      <c r="F519" s="25"/>
    </row>
    <row r="520" spans="4:6" ht="14.45" customHeight="1">
      <c r="D520" s="222"/>
      <c r="E520" s="594"/>
      <c r="F520" s="25"/>
    </row>
    <row r="521" spans="4:6" ht="14.45" customHeight="1">
      <c r="D521" s="222"/>
      <c r="E521" s="594"/>
      <c r="F521" s="25"/>
    </row>
    <row r="522" spans="4:6" ht="14.45" customHeight="1">
      <c r="D522" s="222"/>
      <c r="E522" s="594"/>
      <c r="F522" s="25"/>
    </row>
    <row r="523" spans="4:6" ht="14.45" customHeight="1">
      <c r="D523" s="222"/>
      <c r="E523" s="594"/>
      <c r="F523" s="25"/>
    </row>
    <row r="524" spans="4:6" ht="14.45" customHeight="1">
      <c r="D524" s="222"/>
      <c r="E524" s="594"/>
      <c r="F524" s="25"/>
    </row>
    <row r="525" spans="4:6" ht="14.45" customHeight="1">
      <c r="D525" s="222"/>
      <c r="E525" s="594"/>
      <c r="F525" s="25"/>
    </row>
    <row r="526" spans="4:6" ht="14.45" customHeight="1">
      <c r="D526" s="222"/>
      <c r="E526" s="594"/>
      <c r="F526" s="25"/>
    </row>
    <row r="527" spans="4:6" ht="14.45" customHeight="1">
      <c r="D527" s="222"/>
      <c r="E527" s="594"/>
      <c r="F527" s="25"/>
    </row>
    <row r="528" spans="4:6" ht="14.45" customHeight="1">
      <c r="D528" s="222"/>
      <c r="E528" s="594"/>
      <c r="F528" s="25"/>
    </row>
    <row r="529" spans="4:6" ht="14.45" customHeight="1">
      <c r="D529" s="222"/>
      <c r="E529" s="594"/>
      <c r="F529" s="25"/>
    </row>
    <row r="530" spans="4:6" ht="14.45" customHeight="1">
      <c r="D530" s="222"/>
      <c r="E530" s="594"/>
      <c r="F530" s="25"/>
    </row>
    <row r="531" spans="4:6" ht="14.45" customHeight="1">
      <c r="D531" s="222"/>
      <c r="E531" s="594"/>
      <c r="F531" s="25"/>
    </row>
    <row r="532" spans="4:6" ht="14.45" customHeight="1">
      <c r="D532" s="222"/>
      <c r="E532" s="594"/>
      <c r="F532" s="25"/>
    </row>
    <row r="533" spans="4:6" ht="14.45" customHeight="1">
      <c r="D533" s="222"/>
      <c r="E533" s="594"/>
      <c r="F533" s="25"/>
    </row>
    <row r="534" spans="4:6" ht="14.45" customHeight="1">
      <c r="D534" s="222"/>
      <c r="E534" s="594"/>
      <c r="F534" s="25"/>
    </row>
    <row r="535" spans="4:6" ht="14.45" customHeight="1">
      <c r="D535" s="222"/>
      <c r="E535" s="594"/>
      <c r="F535" s="25"/>
    </row>
    <row r="536" spans="4:6" ht="14.45" customHeight="1">
      <c r="D536" s="222"/>
      <c r="E536" s="594"/>
      <c r="F536" s="25"/>
    </row>
    <row r="537" spans="4:6" ht="14.45" customHeight="1">
      <c r="D537" s="222"/>
      <c r="E537" s="594"/>
      <c r="F537" s="25"/>
    </row>
    <row r="538" spans="4:6" ht="14.45" customHeight="1">
      <c r="D538" s="222"/>
      <c r="E538" s="594"/>
      <c r="F538" s="25"/>
    </row>
    <row r="539" spans="4:6" ht="14.45" customHeight="1">
      <c r="D539" s="222"/>
      <c r="E539" s="594"/>
      <c r="F539" s="25"/>
    </row>
    <row r="540" spans="4:6" ht="14.45" customHeight="1">
      <c r="D540" s="222"/>
      <c r="E540" s="594"/>
      <c r="F540" s="25"/>
    </row>
    <row r="541" spans="4:6" ht="14.45" customHeight="1">
      <c r="D541" s="222"/>
      <c r="E541" s="594"/>
      <c r="F541" s="25"/>
    </row>
    <row r="542" spans="4:6" ht="14.45" customHeight="1">
      <c r="D542" s="222"/>
      <c r="E542" s="594"/>
      <c r="F542" s="25"/>
    </row>
    <row r="543" spans="4:6" ht="14.45" customHeight="1">
      <c r="D543" s="222"/>
      <c r="E543" s="594"/>
      <c r="F543" s="25"/>
    </row>
    <row r="544" spans="4:6" ht="14.45" customHeight="1">
      <c r="D544" s="222"/>
      <c r="E544" s="594"/>
      <c r="F544" s="25"/>
    </row>
    <row r="545" spans="4:6" ht="14.45" customHeight="1">
      <c r="D545" s="222"/>
      <c r="E545" s="594"/>
      <c r="F545" s="25"/>
    </row>
    <row r="546" spans="4:6" ht="14.45" customHeight="1">
      <c r="D546" s="222"/>
      <c r="E546" s="594"/>
      <c r="F546" s="25"/>
    </row>
    <row r="547" spans="4:6" ht="14.45" customHeight="1">
      <c r="D547" s="222"/>
      <c r="E547" s="594"/>
      <c r="F547" s="25"/>
    </row>
    <row r="548" spans="4:6" ht="14.45" customHeight="1">
      <c r="D548" s="222"/>
      <c r="E548" s="594"/>
      <c r="F548" s="25"/>
    </row>
    <row r="549" spans="4:6" ht="14.45" customHeight="1">
      <c r="D549" s="222"/>
      <c r="E549" s="594"/>
      <c r="F549" s="25"/>
    </row>
    <row r="550" spans="4:6" ht="14.45" customHeight="1">
      <c r="D550" s="222"/>
      <c r="E550" s="594"/>
      <c r="F550" s="25"/>
    </row>
    <row r="551" spans="4:6" ht="14.45" customHeight="1">
      <c r="D551" s="222"/>
      <c r="E551" s="594"/>
      <c r="F551" s="25"/>
    </row>
    <row r="552" spans="4:6" ht="14.45" customHeight="1">
      <c r="D552" s="222"/>
      <c r="E552" s="594"/>
      <c r="F552" s="25"/>
    </row>
    <row r="553" spans="4:6" ht="14.45" customHeight="1">
      <c r="D553" s="222"/>
      <c r="E553" s="594"/>
      <c r="F553" s="25"/>
    </row>
    <row r="554" spans="4:6" ht="14.45" customHeight="1">
      <c r="D554" s="222"/>
      <c r="E554" s="594"/>
      <c r="F554" s="25"/>
    </row>
    <row r="555" spans="4:6" ht="14.45" customHeight="1">
      <c r="D555" s="222"/>
      <c r="E555" s="594"/>
      <c r="F555" s="25"/>
    </row>
    <row r="556" spans="4:6" ht="14.45" customHeight="1">
      <c r="D556" s="222"/>
      <c r="E556" s="594"/>
      <c r="F556" s="25"/>
    </row>
    <row r="557" spans="4:6" ht="14.45" customHeight="1">
      <c r="D557" s="222"/>
      <c r="E557" s="594"/>
      <c r="F557" s="25"/>
    </row>
    <row r="558" spans="4:6" ht="14.45" customHeight="1">
      <c r="D558" s="222"/>
      <c r="E558" s="594"/>
      <c r="F558" s="25"/>
    </row>
    <row r="559" spans="4:6" ht="14.45" customHeight="1">
      <c r="D559" s="222"/>
      <c r="E559" s="594"/>
      <c r="F559" s="25"/>
    </row>
    <row r="560" spans="4:6" ht="14.45" customHeight="1">
      <c r="D560" s="222"/>
      <c r="E560" s="594"/>
      <c r="F560" s="25"/>
    </row>
    <row r="561" spans="4:6" ht="14.45" customHeight="1">
      <c r="D561" s="222"/>
      <c r="E561" s="594"/>
      <c r="F561" s="25"/>
    </row>
    <row r="562" spans="4:6" ht="14.45" customHeight="1">
      <c r="D562" s="222"/>
      <c r="E562" s="594"/>
      <c r="F562" s="25"/>
    </row>
    <row r="563" spans="4:6" ht="14.45" customHeight="1">
      <c r="D563" s="222"/>
      <c r="E563" s="594"/>
      <c r="F563" s="25"/>
    </row>
    <row r="564" spans="4:6" ht="14.45" customHeight="1">
      <c r="D564" s="222"/>
      <c r="E564" s="594"/>
      <c r="F564" s="25"/>
    </row>
    <row r="565" spans="4:6" ht="14.45" customHeight="1">
      <c r="D565" s="222"/>
      <c r="E565" s="594"/>
      <c r="F565" s="25"/>
    </row>
    <row r="566" spans="4:6" ht="14.45" customHeight="1">
      <c r="D566" s="222"/>
      <c r="E566" s="594"/>
      <c r="F566" s="25"/>
    </row>
    <row r="567" spans="4:6" ht="14.45" customHeight="1">
      <c r="D567" s="222"/>
      <c r="E567" s="594"/>
      <c r="F567" s="25"/>
    </row>
    <row r="568" spans="4:6" ht="14.45" customHeight="1">
      <c r="D568" s="222"/>
      <c r="E568" s="594"/>
      <c r="F568" s="25"/>
    </row>
    <row r="569" spans="4:6" ht="14.45" customHeight="1">
      <c r="D569" s="222"/>
      <c r="E569" s="594"/>
      <c r="F569" s="25"/>
    </row>
    <row r="570" spans="4:6" ht="14.45" customHeight="1">
      <c r="D570" s="222"/>
      <c r="E570" s="594"/>
      <c r="F570" s="25"/>
    </row>
    <row r="571" spans="4:6" ht="14.45" customHeight="1">
      <c r="D571" s="222"/>
      <c r="E571" s="594"/>
      <c r="F571" s="25"/>
    </row>
    <row r="572" spans="4:6" ht="14.45" customHeight="1">
      <c r="D572" s="222"/>
      <c r="E572" s="594"/>
      <c r="F572" s="25"/>
    </row>
    <row r="573" spans="4:6" ht="14.45" customHeight="1">
      <c r="D573" s="222"/>
      <c r="E573" s="594"/>
      <c r="F573" s="25"/>
    </row>
    <row r="574" spans="4:6" ht="14.45" customHeight="1">
      <c r="D574" s="222"/>
      <c r="E574" s="594"/>
      <c r="F574" s="25"/>
    </row>
    <row r="575" spans="4:6" ht="14.45" customHeight="1">
      <c r="D575" s="222"/>
      <c r="E575" s="594"/>
      <c r="F575" s="25"/>
    </row>
    <row r="576" spans="4:6" ht="14.45" customHeight="1">
      <c r="D576" s="222"/>
      <c r="E576" s="594"/>
      <c r="F576" s="25"/>
    </row>
    <row r="577" spans="4:6" ht="14.45" customHeight="1">
      <c r="D577" s="222"/>
      <c r="E577" s="594"/>
      <c r="F577" s="25"/>
    </row>
    <row r="578" spans="4:6" ht="14.45" customHeight="1">
      <c r="D578" s="222"/>
      <c r="E578" s="594"/>
      <c r="F578" s="25"/>
    </row>
    <row r="579" spans="4:6" ht="14.45" customHeight="1">
      <c r="D579" s="222"/>
      <c r="E579" s="594"/>
      <c r="F579" s="25"/>
    </row>
    <row r="580" spans="4:6" ht="14.45" customHeight="1">
      <c r="D580" s="222"/>
      <c r="E580" s="594"/>
      <c r="F580" s="25"/>
    </row>
    <row r="581" spans="4:6" ht="14.45" customHeight="1">
      <c r="D581" s="222"/>
      <c r="E581" s="594"/>
      <c r="F581" s="25"/>
    </row>
    <row r="582" spans="4:6" ht="14.45" customHeight="1">
      <c r="D582" s="222"/>
      <c r="E582" s="594"/>
      <c r="F582" s="25"/>
    </row>
    <row r="583" spans="4:6" ht="14.45" customHeight="1">
      <c r="D583" s="222"/>
      <c r="E583" s="594"/>
      <c r="F583" s="25"/>
    </row>
    <row r="584" spans="4:6" ht="14.45" customHeight="1">
      <c r="D584" s="222"/>
      <c r="E584" s="594"/>
      <c r="F584" s="25"/>
    </row>
    <row r="585" spans="4:6" ht="14.45" customHeight="1">
      <c r="D585" s="222"/>
      <c r="E585" s="594"/>
      <c r="F585" s="25"/>
    </row>
    <row r="586" spans="4:6" ht="14.45" customHeight="1">
      <c r="D586" s="222"/>
      <c r="E586" s="594"/>
      <c r="F586" s="25"/>
    </row>
    <row r="587" spans="4:6" ht="14.45" customHeight="1">
      <c r="D587" s="222"/>
      <c r="E587" s="594"/>
      <c r="F587" s="25"/>
    </row>
    <row r="588" spans="4:6" ht="14.45" customHeight="1">
      <c r="D588" s="222"/>
      <c r="E588" s="594"/>
      <c r="F588" s="25"/>
    </row>
    <row r="589" spans="4:6" ht="14.45" customHeight="1">
      <c r="D589" s="222"/>
      <c r="E589" s="594"/>
      <c r="F589" s="25"/>
    </row>
    <row r="590" spans="4:6" ht="14.45" customHeight="1">
      <c r="D590" s="222"/>
      <c r="E590" s="594"/>
      <c r="F590" s="25"/>
    </row>
    <row r="591" spans="4:6" ht="14.45" customHeight="1">
      <c r="D591" s="222"/>
      <c r="E591" s="594"/>
      <c r="F591" s="25"/>
    </row>
    <row r="592" spans="4:6" ht="14.45" customHeight="1">
      <c r="D592" s="222"/>
      <c r="E592" s="594"/>
      <c r="F592" s="25"/>
    </row>
    <row r="593" spans="4:6" ht="14.45" customHeight="1">
      <c r="D593" s="222"/>
      <c r="E593" s="594"/>
      <c r="F593" s="25"/>
    </row>
    <row r="594" spans="4:6" ht="14.45" customHeight="1">
      <c r="D594" s="222"/>
      <c r="E594" s="594"/>
      <c r="F594" s="25"/>
    </row>
    <row r="595" spans="4:6" ht="14.45" customHeight="1">
      <c r="D595" s="222"/>
      <c r="E595" s="594"/>
      <c r="F595" s="25"/>
    </row>
    <row r="596" spans="4:6" ht="14.45" customHeight="1">
      <c r="D596" s="222"/>
      <c r="E596" s="594"/>
      <c r="F596" s="25"/>
    </row>
    <row r="597" spans="4:6" ht="14.45" customHeight="1">
      <c r="D597" s="222"/>
      <c r="E597" s="594"/>
      <c r="F597" s="25"/>
    </row>
    <row r="598" spans="4:6" ht="14.45" customHeight="1">
      <c r="D598" s="222"/>
      <c r="E598" s="594"/>
      <c r="F598" s="25"/>
    </row>
    <row r="599" spans="4:6" ht="14.45" customHeight="1">
      <c r="D599" s="222"/>
      <c r="E599" s="594"/>
      <c r="F599" s="25"/>
    </row>
    <row r="600" spans="4:6" ht="14.45" customHeight="1">
      <c r="D600" s="222"/>
      <c r="E600" s="594"/>
      <c r="F600" s="25"/>
    </row>
    <row r="601" spans="4:6" ht="14.45" customHeight="1">
      <c r="D601" s="222"/>
      <c r="E601" s="594"/>
      <c r="F601" s="25"/>
    </row>
    <row r="602" spans="4:6" ht="14.45" customHeight="1">
      <c r="D602" s="222"/>
      <c r="E602" s="594"/>
      <c r="F602" s="25"/>
    </row>
    <row r="603" spans="4:6" ht="14.45" customHeight="1">
      <c r="D603" s="222"/>
      <c r="E603" s="594"/>
      <c r="F603" s="25"/>
    </row>
    <row r="604" spans="4:6" ht="14.45" customHeight="1">
      <c r="D604" s="222"/>
      <c r="E604" s="594"/>
      <c r="F604" s="25"/>
    </row>
    <row r="605" spans="4:6" ht="14.45" customHeight="1">
      <c r="D605" s="222"/>
      <c r="E605" s="594"/>
      <c r="F605" s="25"/>
    </row>
    <row r="606" spans="4:6" ht="14.45" customHeight="1">
      <c r="D606" s="222"/>
      <c r="E606" s="594"/>
      <c r="F606" s="25"/>
    </row>
    <row r="607" spans="4:6" ht="14.45" customHeight="1">
      <c r="D607" s="222"/>
      <c r="E607" s="594"/>
      <c r="F607" s="25"/>
    </row>
    <row r="608" spans="4:6" ht="14.45" customHeight="1">
      <c r="D608" s="222"/>
      <c r="E608" s="594"/>
      <c r="F608" s="25"/>
    </row>
    <row r="609" spans="4:6" ht="14.45" customHeight="1">
      <c r="D609" s="222"/>
      <c r="E609" s="594"/>
      <c r="F609" s="25"/>
    </row>
    <row r="610" spans="4:6" ht="14.45" customHeight="1">
      <c r="D610" s="222"/>
      <c r="E610" s="594"/>
      <c r="F610" s="25"/>
    </row>
    <row r="611" spans="4:6" ht="14.45" customHeight="1">
      <c r="D611" s="222"/>
      <c r="E611" s="594"/>
      <c r="F611" s="25"/>
    </row>
    <row r="612" spans="4:6" ht="14.45" customHeight="1">
      <c r="D612" s="222"/>
      <c r="E612" s="594"/>
      <c r="F612" s="25"/>
    </row>
    <row r="613" spans="4:6" ht="14.45" customHeight="1">
      <c r="D613" s="222"/>
      <c r="E613" s="594"/>
      <c r="F613" s="25"/>
    </row>
    <row r="614" spans="4:6" ht="14.45" customHeight="1">
      <c r="D614" s="222"/>
      <c r="E614" s="594"/>
      <c r="F614" s="25"/>
    </row>
    <row r="615" spans="4:6" ht="14.45" customHeight="1">
      <c r="D615" s="222"/>
      <c r="E615" s="594"/>
      <c r="F615" s="25"/>
    </row>
    <row r="616" spans="4:6" ht="14.45" customHeight="1">
      <c r="D616" s="222"/>
      <c r="E616" s="594"/>
      <c r="F616" s="25"/>
    </row>
    <row r="617" spans="4:6" ht="14.45" customHeight="1">
      <c r="D617" s="222"/>
      <c r="E617" s="594"/>
      <c r="F617" s="25"/>
    </row>
    <row r="618" spans="4:6" ht="14.45" customHeight="1">
      <c r="D618" s="222"/>
      <c r="E618" s="594"/>
      <c r="F618" s="25"/>
    </row>
    <row r="619" spans="4:6" ht="14.45" customHeight="1">
      <c r="D619" s="222"/>
      <c r="E619" s="594"/>
      <c r="F619" s="25"/>
    </row>
    <row r="620" spans="4:6" ht="14.45" customHeight="1">
      <c r="D620" s="222"/>
      <c r="E620" s="594"/>
      <c r="F620" s="25"/>
    </row>
    <row r="621" spans="4:6" ht="14.45" customHeight="1">
      <c r="D621" s="222"/>
      <c r="E621" s="594"/>
      <c r="F621" s="25"/>
    </row>
    <row r="622" spans="4:6" ht="14.45" customHeight="1">
      <c r="D622" s="222"/>
      <c r="E622" s="594"/>
      <c r="F622" s="25"/>
    </row>
    <row r="623" spans="4:6" ht="14.45" customHeight="1">
      <c r="D623" s="222"/>
      <c r="E623" s="594"/>
      <c r="F623" s="25"/>
    </row>
    <row r="624" spans="4:6" ht="14.45" customHeight="1">
      <c r="D624" s="222"/>
      <c r="E624" s="594"/>
      <c r="F624" s="25"/>
    </row>
    <row r="625" spans="4:6" ht="14.45" customHeight="1">
      <c r="D625" s="222"/>
      <c r="E625" s="594"/>
      <c r="F625" s="25"/>
    </row>
    <row r="626" spans="4:6" ht="14.45" customHeight="1">
      <c r="D626" s="222"/>
      <c r="E626" s="594"/>
      <c r="F626" s="25"/>
    </row>
    <row r="627" spans="4:6" ht="14.45" customHeight="1">
      <c r="D627" s="222"/>
      <c r="E627" s="594"/>
      <c r="F627" s="25"/>
    </row>
    <row r="628" spans="4:6" ht="14.45" customHeight="1">
      <c r="D628" s="222"/>
      <c r="E628" s="594"/>
      <c r="F628" s="25"/>
    </row>
    <row r="629" spans="4:6" ht="14.45" customHeight="1">
      <c r="D629" s="222"/>
      <c r="E629" s="594"/>
      <c r="F629" s="25"/>
    </row>
    <row r="630" spans="4:6" ht="14.45" customHeight="1">
      <c r="D630" s="222"/>
      <c r="E630" s="594"/>
      <c r="F630" s="25"/>
    </row>
    <row r="631" spans="4:6" ht="14.45" customHeight="1">
      <c r="D631" s="222"/>
      <c r="E631" s="594"/>
      <c r="F631" s="25"/>
    </row>
    <row r="632" spans="4:6" ht="14.45" customHeight="1">
      <c r="D632" s="222"/>
      <c r="E632" s="594"/>
      <c r="F632" s="25"/>
    </row>
    <row r="633" spans="4:6" ht="14.45" customHeight="1">
      <c r="D633" s="222"/>
      <c r="E633" s="594"/>
      <c r="F633" s="25"/>
    </row>
    <row r="634" spans="4:6" ht="14.45" customHeight="1">
      <c r="D634" s="222"/>
      <c r="E634" s="594"/>
      <c r="F634" s="25"/>
    </row>
    <row r="635" spans="4:6" ht="14.45" customHeight="1">
      <c r="D635" s="222"/>
      <c r="E635" s="594"/>
      <c r="F635" s="25"/>
    </row>
    <row r="636" spans="4:6" ht="14.45" customHeight="1">
      <c r="D636" s="222"/>
      <c r="E636" s="594"/>
      <c r="F636" s="25"/>
    </row>
    <row r="637" spans="4:6" ht="14.45" customHeight="1">
      <c r="D637" s="222"/>
      <c r="E637" s="594"/>
      <c r="F637" s="25"/>
    </row>
    <row r="638" spans="4:6" ht="14.45" customHeight="1">
      <c r="D638" s="222"/>
      <c r="E638" s="594"/>
      <c r="F638" s="25"/>
    </row>
    <row r="639" spans="4:6" ht="14.45" customHeight="1">
      <c r="D639" s="222"/>
      <c r="E639" s="594"/>
      <c r="F639" s="25"/>
    </row>
    <row r="640" spans="4:6" ht="14.45" customHeight="1">
      <c r="D640" s="222"/>
      <c r="E640" s="594"/>
      <c r="F640" s="25"/>
    </row>
    <row r="641" spans="4:6" ht="14.45" customHeight="1">
      <c r="D641" s="222"/>
      <c r="E641" s="594"/>
      <c r="F641" s="25"/>
    </row>
    <row r="642" spans="4:6" ht="14.45" customHeight="1">
      <c r="D642" s="222"/>
      <c r="E642" s="594"/>
      <c r="F642" s="25"/>
    </row>
    <row r="643" spans="4:6" ht="14.45" customHeight="1">
      <c r="D643" s="222"/>
      <c r="E643" s="594"/>
      <c r="F643" s="25"/>
    </row>
    <row r="644" spans="4:6" ht="14.45" customHeight="1">
      <c r="D644" s="222"/>
      <c r="E644" s="594"/>
      <c r="F644" s="25"/>
    </row>
    <row r="645" spans="4:6" ht="14.45" customHeight="1">
      <c r="D645" s="222"/>
      <c r="E645" s="594"/>
      <c r="F645" s="25"/>
    </row>
    <row r="646" spans="4:6" ht="14.45" customHeight="1">
      <c r="D646" s="222"/>
      <c r="E646" s="594"/>
      <c r="F646" s="25"/>
    </row>
    <row r="647" spans="4:6" ht="14.45" customHeight="1">
      <c r="D647" s="222"/>
      <c r="E647" s="594"/>
      <c r="F647" s="25"/>
    </row>
    <row r="648" spans="4:6" ht="14.45" customHeight="1">
      <c r="D648" s="222"/>
      <c r="E648" s="594"/>
      <c r="F648" s="25"/>
    </row>
    <row r="649" spans="4:6" ht="14.45" customHeight="1">
      <c r="D649" s="222"/>
      <c r="E649" s="594"/>
      <c r="F649" s="25"/>
    </row>
    <row r="650" spans="4:6" ht="14.45" customHeight="1">
      <c r="D650" s="222"/>
      <c r="E650" s="594"/>
      <c r="F650" s="25"/>
    </row>
    <row r="651" spans="4:6" ht="14.45" customHeight="1">
      <c r="D651" s="222"/>
      <c r="E651" s="594"/>
      <c r="F651" s="25"/>
    </row>
    <row r="652" spans="4:6" ht="14.45" customHeight="1">
      <c r="D652" s="222"/>
      <c r="E652" s="594"/>
      <c r="F652" s="25"/>
    </row>
    <row r="653" spans="4:6" ht="14.45" customHeight="1">
      <c r="D653" s="222"/>
      <c r="E653" s="594"/>
      <c r="F653" s="25"/>
    </row>
    <row r="654" spans="4:6" ht="14.45" customHeight="1">
      <c r="D654" s="222"/>
      <c r="E654" s="594"/>
      <c r="F654" s="25"/>
    </row>
    <row r="655" spans="4:6" ht="14.45" customHeight="1">
      <c r="D655" s="222"/>
      <c r="E655" s="594"/>
      <c r="F655" s="25"/>
    </row>
    <row r="656" spans="4:6" ht="14.45" customHeight="1">
      <c r="D656" s="222"/>
      <c r="E656" s="594"/>
      <c r="F656" s="25"/>
    </row>
    <row r="657" spans="4:6" ht="14.45" customHeight="1">
      <c r="D657" s="222"/>
      <c r="E657" s="594"/>
      <c r="F657" s="25"/>
    </row>
    <row r="658" spans="4:6" ht="14.45" customHeight="1">
      <c r="D658" s="222"/>
      <c r="E658" s="594"/>
      <c r="F658" s="25"/>
    </row>
    <row r="659" spans="4:6" ht="14.45" customHeight="1">
      <c r="D659" s="222"/>
      <c r="E659" s="594"/>
      <c r="F659" s="25"/>
    </row>
    <row r="660" spans="4:6" ht="14.45" customHeight="1">
      <c r="D660" s="222"/>
      <c r="E660" s="594"/>
      <c r="F660" s="25"/>
    </row>
    <row r="661" spans="4:6" ht="14.45" customHeight="1">
      <c r="D661" s="222"/>
      <c r="E661" s="594"/>
      <c r="F661" s="25"/>
    </row>
    <row r="662" spans="4:6" ht="14.45" customHeight="1">
      <c r="D662" s="222"/>
      <c r="E662" s="594"/>
      <c r="F662" s="25"/>
    </row>
    <row r="663" spans="4:6" ht="14.45" customHeight="1">
      <c r="D663" s="222"/>
      <c r="E663" s="594"/>
      <c r="F663" s="25"/>
    </row>
    <row r="664" spans="4:6" ht="14.45" customHeight="1">
      <c r="D664" s="222"/>
      <c r="E664" s="594"/>
      <c r="F664" s="25"/>
    </row>
    <row r="665" spans="4:6" ht="14.45" customHeight="1">
      <c r="D665" s="222"/>
      <c r="E665" s="594"/>
      <c r="F665" s="25"/>
    </row>
    <row r="666" spans="4:6" ht="14.45" customHeight="1">
      <c r="D666" s="222"/>
      <c r="E666" s="594"/>
      <c r="F666" s="25"/>
    </row>
    <row r="667" spans="4:6" ht="14.45" customHeight="1">
      <c r="D667" s="222"/>
      <c r="E667" s="594"/>
      <c r="F667" s="25"/>
    </row>
    <row r="668" spans="4:6" ht="14.45" customHeight="1">
      <c r="D668" s="222"/>
      <c r="E668" s="594"/>
      <c r="F668" s="25"/>
    </row>
    <row r="669" spans="4:6" ht="14.45" customHeight="1">
      <c r="D669" s="222"/>
      <c r="E669" s="594"/>
      <c r="F669" s="25"/>
    </row>
    <row r="670" spans="4:6" ht="14.45" customHeight="1">
      <c r="D670" s="222"/>
      <c r="E670" s="594"/>
      <c r="F670" s="25"/>
    </row>
    <row r="671" spans="4:6" ht="14.45" customHeight="1">
      <c r="D671" s="222"/>
      <c r="E671" s="594"/>
      <c r="F671" s="25"/>
    </row>
    <row r="672" spans="4:6" ht="14.45" customHeight="1">
      <c r="D672" s="222"/>
      <c r="E672" s="594"/>
      <c r="F672" s="25"/>
    </row>
    <row r="673" spans="4:6" ht="14.45" customHeight="1">
      <c r="D673" s="222"/>
      <c r="E673" s="594"/>
      <c r="F673" s="25"/>
    </row>
    <row r="674" spans="4:6" ht="14.45" customHeight="1">
      <c r="D674" s="222"/>
      <c r="E674" s="594"/>
      <c r="F674" s="25"/>
    </row>
    <row r="675" spans="4:6" ht="14.45" customHeight="1">
      <c r="D675" s="222"/>
      <c r="E675" s="594"/>
      <c r="F675" s="25"/>
    </row>
    <row r="676" spans="4:6" ht="14.45" customHeight="1">
      <c r="D676" s="222"/>
      <c r="E676" s="594"/>
      <c r="F676" s="25"/>
    </row>
    <row r="677" spans="4:6" ht="14.45" customHeight="1">
      <c r="D677" s="222"/>
      <c r="E677" s="594"/>
      <c r="F677" s="25"/>
    </row>
    <row r="678" spans="4:6" ht="14.45" customHeight="1">
      <c r="D678" s="222"/>
      <c r="E678" s="594"/>
      <c r="F678" s="25"/>
    </row>
    <row r="679" spans="4:6" ht="14.45" customHeight="1">
      <c r="D679" s="222"/>
      <c r="E679" s="594"/>
      <c r="F679" s="25"/>
    </row>
    <row r="680" spans="4:6" ht="14.45" customHeight="1">
      <c r="D680" s="222"/>
      <c r="E680" s="594"/>
      <c r="F680" s="25"/>
    </row>
    <row r="681" spans="4:6" ht="14.45" customHeight="1">
      <c r="D681" s="222"/>
      <c r="E681" s="594"/>
      <c r="F681" s="25"/>
    </row>
    <row r="682" spans="4:6" ht="14.45" customHeight="1">
      <c r="D682" s="222"/>
      <c r="E682" s="594"/>
      <c r="F682" s="25"/>
    </row>
    <row r="683" spans="4:6" ht="14.45" customHeight="1">
      <c r="D683" s="222"/>
      <c r="E683" s="594"/>
      <c r="F683" s="25"/>
    </row>
    <row r="684" spans="4:6" ht="14.45" customHeight="1">
      <c r="D684" s="222"/>
      <c r="E684" s="594"/>
      <c r="F684" s="25"/>
    </row>
    <row r="685" spans="4:6" ht="14.45" customHeight="1">
      <c r="D685" s="222"/>
      <c r="E685" s="594"/>
      <c r="F685" s="25"/>
    </row>
    <row r="686" spans="4:6" ht="14.45" customHeight="1">
      <c r="D686" s="222"/>
      <c r="E686" s="594"/>
      <c r="F686" s="25"/>
    </row>
    <row r="687" spans="4:6" ht="14.45" customHeight="1">
      <c r="D687" s="222"/>
      <c r="E687" s="594"/>
      <c r="F687" s="25"/>
    </row>
    <row r="688" spans="4:6" ht="14.45" customHeight="1">
      <c r="D688" s="222"/>
      <c r="E688" s="594"/>
      <c r="F688" s="25"/>
    </row>
    <row r="689" spans="4:6" ht="14.45" customHeight="1">
      <c r="D689" s="222"/>
      <c r="E689" s="594"/>
      <c r="F689" s="25"/>
    </row>
    <row r="690" spans="4:6" ht="14.45" customHeight="1">
      <c r="D690" s="222"/>
      <c r="E690" s="594"/>
      <c r="F690" s="25"/>
    </row>
    <row r="691" spans="4:6" ht="14.45" customHeight="1">
      <c r="D691" s="222"/>
      <c r="E691" s="594"/>
      <c r="F691" s="25"/>
    </row>
    <row r="692" spans="4:6" ht="14.45" customHeight="1">
      <c r="D692" s="222"/>
      <c r="E692" s="594"/>
      <c r="F692" s="25"/>
    </row>
    <row r="693" spans="4:6" ht="14.45" customHeight="1">
      <c r="D693" s="222"/>
      <c r="E693" s="594"/>
      <c r="F693" s="25"/>
    </row>
    <row r="694" spans="4:6" ht="14.45" customHeight="1">
      <c r="D694" s="222"/>
      <c r="E694" s="594"/>
      <c r="F694" s="25"/>
    </row>
    <row r="695" spans="4:6" ht="14.45" customHeight="1">
      <c r="D695" s="222"/>
      <c r="E695" s="594"/>
      <c r="F695" s="25"/>
    </row>
    <row r="696" spans="4:6" ht="14.45" customHeight="1">
      <c r="D696" s="222"/>
      <c r="E696" s="594"/>
      <c r="F696" s="25"/>
    </row>
    <row r="697" spans="4:6" ht="14.45" customHeight="1">
      <c r="D697" s="222"/>
      <c r="E697" s="594"/>
      <c r="F697" s="25"/>
    </row>
    <row r="698" spans="4:6" ht="14.45" customHeight="1">
      <c r="D698" s="222"/>
      <c r="E698" s="594"/>
      <c r="F698" s="25"/>
    </row>
    <row r="699" spans="4:6" ht="14.45" customHeight="1">
      <c r="D699" s="222"/>
      <c r="E699" s="594"/>
      <c r="F699" s="25"/>
    </row>
    <row r="700" spans="4:6" ht="14.45" customHeight="1">
      <c r="D700" s="222"/>
      <c r="E700" s="594"/>
      <c r="F700" s="25"/>
    </row>
    <row r="701" spans="4:6" ht="14.45" customHeight="1">
      <c r="D701" s="222"/>
      <c r="E701" s="594"/>
      <c r="F701" s="25"/>
    </row>
    <row r="702" spans="4:6" ht="14.45" customHeight="1">
      <c r="D702" s="222"/>
      <c r="E702" s="594"/>
      <c r="F702" s="25"/>
    </row>
    <row r="703" spans="4:6" ht="14.45" customHeight="1">
      <c r="D703" s="222"/>
      <c r="E703" s="594"/>
      <c r="F703" s="25"/>
    </row>
    <row r="704" spans="4:6" ht="14.45" customHeight="1">
      <c r="D704" s="222"/>
      <c r="E704" s="594"/>
      <c r="F704" s="25"/>
    </row>
    <row r="705" spans="4:6" ht="14.45" customHeight="1">
      <c r="D705" s="222"/>
      <c r="E705" s="594"/>
      <c r="F705" s="25"/>
    </row>
    <row r="706" spans="4:6" ht="14.45" customHeight="1">
      <c r="D706" s="222"/>
      <c r="E706" s="594"/>
      <c r="F706" s="25"/>
    </row>
    <row r="707" spans="4:6" ht="14.45" customHeight="1">
      <c r="D707" s="222"/>
      <c r="E707" s="594"/>
      <c r="F707" s="25"/>
    </row>
    <row r="708" spans="4:6" ht="14.45" customHeight="1">
      <c r="D708" s="222"/>
      <c r="E708" s="594"/>
      <c r="F708" s="25"/>
    </row>
    <row r="709" spans="4:6" ht="14.45" customHeight="1">
      <c r="D709" s="222"/>
      <c r="E709" s="594"/>
      <c r="F709" s="25"/>
    </row>
    <row r="710" spans="4:6" ht="14.45" customHeight="1">
      <c r="D710" s="222"/>
      <c r="E710" s="594"/>
      <c r="F710" s="25"/>
    </row>
    <row r="711" spans="4:6" ht="14.45" customHeight="1">
      <c r="D711" s="222"/>
      <c r="E711" s="594"/>
      <c r="F711" s="25"/>
    </row>
    <row r="712" spans="4:6" ht="14.45" customHeight="1">
      <c r="D712" s="222"/>
      <c r="E712" s="594"/>
      <c r="F712" s="25"/>
    </row>
    <row r="713" spans="4:6" ht="14.45" customHeight="1">
      <c r="D713" s="222"/>
      <c r="E713" s="594"/>
      <c r="F713" s="25"/>
    </row>
    <row r="714" spans="4:6" ht="14.45" customHeight="1">
      <c r="D714" s="222"/>
      <c r="E714" s="594"/>
      <c r="F714" s="25"/>
    </row>
    <row r="715" spans="4:6" ht="14.45" customHeight="1">
      <c r="D715" s="222"/>
      <c r="E715" s="594"/>
      <c r="F715" s="25"/>
    </row>
    <row r="716" spans="4:6" ht="14.45" customHeight="1">
      <c r="D716" s="222"/>
      <c r="E716" s="594"/>
      <c r="F716" s="25"/>
    </row>
    <row r="717" spans="4:6" ht="14.45" customHeight="1">
      <c r="D717" s="222"/>
      <c r="E717" s="594"/>
      <c r="F717" s="25"/>
    </row>
    <row r="718" spans="4:6" ht="14.45" customHeight="1">
      <c r="D718" s="222"/>
      <c r="E718" s="594"/>
      <c r="F718" s="25"/>
    </row>
    <row r="719" spans="4:6" ht="14.45" customHeight="1">
      <c r="D719" s="222"/>
      <c r="E719" s="594"/>
      <c r="F719" s="25"/>
    </row>
    <row r="720" spans="4:6" ht="14.45" customHeight="1">
      <c r="D720" s="222"/>
      <c r="E720" s="594"/>
      <c r="F720" s="25"/>
    </row>
    <row r="721" spans="4:6" ht="14.45" customHeight="1">
      <c r="D721" s="222"/>
      <c r="E721" s="594"/>
      <c r="F721" s="25"/>
    </row>
    <row r="722" spans="4:6" ht="14.45" customHeight="1">
      <c r="D722" s="222"/>
      <c r="E722" s="594"/>
      <c r="F722" s="25"/>
    </row>
    <row r="723" spans="4:6" ht="14.45" customHeight="1">
      <c r="D723" s="222"/>
      <c r="E723" s="594"/>
      <c r="F723" s="25"/>
    </row>
    <row r="724" spans="4:6" ht="14.45" customHeight="1">
      <c r="D724" s="222"/>
      <c r="E724" s="594"/>
      <c r="F724" s="25"/>
    </row>
    <row r="725" spans="4:6" ht="14.45" customHeight="1">
      <c r="D725" s="222"/>
      <c r="E725" s="594"/>
      <c r="F725" s="25"/>
    </row>
    <row r="726" spans="4:6" ht="14.45" customHeight="1">
      <c r="D726" s="222"/>
      <c r="E726" s="594"/>
      <c r="F726" s="25"/>
    </row>
    <row r="727" spans="4:6" ht="14.45" customHeight="1">
      <c r="D727" s="222"/>
      <c r="E727" s="594"/>
      <c r="F727" s="25"/>
    </row>
    <row r="728" spans="4:6" ht="14.45" customHeight="1">
      <c r="D728" s="222"/>
      <c r="E728" s="594"/>
      <c r="F728" s="25"/>
    </row>
    <row r="729" spans="4:6" ht="14.45" customHeight="1">
      <c r="D729" s="222"/>
      <c r="E729" s="594"/>
      <c r="F729" s="25"/>
    </row>
    <row r="730" spans="4:6" ht="14.45" customHeight="1">
      <c r="D730" s="222"/>
      <c r="E730" s="594"/>
      <c r="F730" s="25"/>
    </row>
    <row r="731" spans="4:6" ht="14.45" customHeight="1">
      <c r="D731" s="222"/>
      <c r="E731" s="594"/>
      <c r="F731" s="25"/>
    </row>
    <row r="732" spans="4:6" ht="14.45" customHeight="1">
      <c r="D732" s="222"/>
      <c r="E732" s="594"/>
      <c r="F732" s="25"/>
    </row>
    <row r="733" spans="4:6" ht="14.45" customHeight="1">
      <c r="D733" s="222"/>
      <c r="E733" s="594"/>
      <c r="F733" s="25"/>
    </row>
    <row r="734" spans="4:6" ht="14.45" customHeight="1">
      <c r="D734" s="222"/>
      <c r="E734" s="594"/>
      <c r="F734" s="25"/>
    </row>
    <row r="735" spans="4:6" ht="14.45" customHeight="1">
      <c r="D735" s="222"/>
      <c r="E735" s="594"/>
      <c r="F735" s="25"/>
    </row>
    <row r="736" spans="4:6" ht="14.45" customHeight="1">
      <c r="D736" s="222"/>
      <c r="E736" s="594"/>
      <c r="F736" s="25"/>
    </row>
    <row r="737" spans="4:6" ht="14.45" customHeight="1">
      <c r="D737" s="222"/>
      <c r="E737" s="594"/>
      <c r="F737" s="25"/>
    </row>
    <row r="738" spans="4:6" ht="14.45" customHeight="1">
      <c r="D738" s="222"/>
      <c r="E738" s="594"/>
      <c r="F738" s="25"/>
    </row>
    <row r="739" spans="4:6" ht="14.45" customHeight="1">
      <c r="D739" s="222"/>
      <c r="E739" s="594"/>
      <c r="F739" s="25"/>
    </row>
    <row r="740" spans="4:6" ht="14.45" customHeight="1">
      <c r="D740" s="222"/>
      <c r="E740" s="594"/>
      <c r="F740" s="25"/>
    </row>
    <row r="741" spans="4:6" ht="14.45" customHeight="1">
      <c r="D741" s="222"/>
      <c r="E741" s="594"/>
      <c r="F741" s="25"/>
    </row>
    <row r="742" spans="4:6" ht="14.45" customHeight="1">
      <c r="D742" s="222"/>
      <c r="E742" s="594"/>
      <c r="F742" s="25"/>
    </row>
    <row r="743" spans="4:6" ht="14.45" customHeight="1">
      <c r="D743" s="222"/>
      <c r="E743" s="594"/>
      <c r="F743" s="25"/>
    </row>
    <row r="744" spans="4:6" ht="14.45" customHeight="1">
      <c r="D744" s="222"/>
      <c r="E744" s="594"/>
      <c r="F744" s="25"/>
    </row>
    <row r="745" spans="4:6" ht="14.45" customHeight="1">
      <c r="D745" s="222"/>
      <c r="E745" s="594"/>
      <c r="F745" s="25"/>
    </row>
    <row r="746" spans="4:6" ht="14.45" customHeight="1">
      <c r="D746" s="222"/>
      <c r="E746" s="594"/>
      <c r="F746" s="25"/>
    </row>
    <row r="747" spans="4:6" ht="14.45" customHeight="1">
      <c r="D747" s="222"/>
      <c r="E747" s="594"/>
      <c r="F747" s="25"/>
    </row>
    <row r="748" spans="4:6" ht="14.45" customHeight="1">
      <c r="D748" s="222"/>
      <c r="E748" s="594"/>
      <c r="F748" s="25"/>
    </row>
    <row r="749" spans="4:6" ht="14.45" customHeight="1">
      <c r="D749" s="222"/>
      <c r="E749" s="594"/>
      <c r="F749" s="25"/>
    </row>
    <row r="750" spans="4:6" ht="14.45" customHeight="1">
      <c r="D750" s="222"/>
      <c r="E750" s="594"/>
      <c r="F750" s="25"/>
    </row>
    <row r="751" spans="4:6" ht="14.45" customHeight="1">
      <c r="D751" s="222"/>
      <c r="E751" s="594"/>
      <c r="F751" s="25"/>
    </row>
    <row r="752" spans="4:6" ht="14.45" customHeight="1">
      <c r="D752" s="222"/>
      <c r="E752" s="594"/>
      <c r="F752" s="25"/>
    </row>
    <row r="753" spans="4:6" ht="14.45" customHeight="1">
      <c r="D753" s="222"/>
      <c r="E753" s="594"/>
      <c r="F753" s="25"/>
    </row>
    <row r="754" spans="4:6" ht="14.45" customHeight="1">
      <c r="D754" s="222"/>
      <c r="E754" s="594"/>
      <c r="F754" s="25"/>
    </row>
    <row r="755" spans="4:6" ht="14.45" customHeight="1">
      <c r="D755" s="222"/>
      <c r="E755" s="594"/>
      <c r="F755" s="25"/>
    </row>
    <row r="756" spans="4:6" ht="14.45" customHeight="1">
      <c r="D756" s="222"/>
      <c r="E756" s="594"/>
      <c r="F756" s="25"/>
    </row>
    <row r="757" spans="4:6" ht="14.45" customHeight="1">
      <c r="D757" s="222"/>
      <c r="E757" s="594"/>
      <c r="F757" s="25"/>
    </row>
    <row r="758" spans="4:6" ht="14.45" customHeight="1">
      <c r="D758" s="222"/>
      <c r="E758" s="594"/>
      <c r="F758" s="25"/>
    </row>
    <row r="759" spans="4:6" ht="14.45" customHeight="1">
      <c r="D759" s="222"/>
      <c r="E759" s="594"/>
      <c r="F759" s="25"/>
    </row>
    <row r="760" spans="4:6" ht="14.45" customHeight="1">
      <c r="D760" s="222"/>
      <c r="E760" s="594"/>
      <c r="F760" s="25"/>
    </row>
    <row r="761" spans="4:6" ht="14.45" customHeight="1">
      <c r="D761" s="222"/>
      <c r="E761" s="594"/>
      <c r="F761" s="25"/>
    </row>
    <row r="762" spans="4:6" ht="14.45" customHeight="1">
      <c r="D762" s="222"/>
      <c r="E762" s="594"/>
      <c r="F762" s="25"/>
    </row>
    <row r="763" spans="4:6" ht="14.45" customHeight="1">
      <c r="D763" s="222"/>
      <c r="E763" s="594"/>
      <c r="F763" s="25"/>
    </row>
    <row r="764" spans="4:6" ht="14.45" customHeight="1">
      <c r="D764" s="222"/>
      <c r="E764" s="594"/>
      <c r="F764" s="25"/>
    </row>
    <row r="765" spans="4:6" ht="14.45" customHeight="1">
      <c r="D765" s="222"/>
      <c r="E765" s="594"/>
      <c r="F765" s="25"/>
    </row>
    <row r="766" spans="4:6" ht="14.45" customHeight="1">
      <c r="D766" s="222"/>
      <c r="E766" s="594"/>
      <c r="F766" s="25"/>
    </row>
    <row r="767" spans="4:6" ht="14.45" customHeight="1">
      <c r="D767" s="222"/>
      <c r="E767" s="594"/>
      <c r="F767" s="25"/>
    </row>
    <row r="768" spans="4:6" ht="14.45" customHeight="1">
      <c r="D768" s="222"/>
      <c r="E768" s="594"/>
      <c r="F768" s="25"/>
    </row>
    <row r="769" spans="4:6" ht="14.45" customHeight="1">
      <c r="D769" s="222"/>
      <c r="E769" s="594"/>
      <c r="F769" s="25"/>
    </row>
    <row r="770" spans="4:6" ht="14.45" customHeight="1">
      <c r="D770" s="222"/>
      <c r="E770" s="594"/>
      <c r="F770" s="25"/>
    </row>
    <row r="771" spans="4:6" ht="14.45" customHeight="1">
      <c r="D771" s="222"/>
      <c r="E771" s="594"/>
      <c r="F771" s="25"/>
    </row>
    <row r="772" spans="4:6" ht="14.45" customHeight="1">
      <c r="D772" s="222"/>
      <c r="E772" s="594"/>
      <c r="F772" s="25"/>
    </row>
    <row r="773" spans="4:6" ht="14.45" customHeight="1">
      <c r="D773" s="222"/>
      <c r="E773" s="594"/>
      <c r="F773" s="25"/>
    </row>
    <row r="774" spans="4:6" ht="14.45" customHeight="1">
      <c r="D774" s="222"/>
      <c r="E774" s="594"/>
      <c r="F774" s="25"/>
    </row>
    <row r="775" spans="4:6" ht="14.45" customHeight="1">
      <c r="D775" s="222"/>
      <c r="E775" s="594"/>
      <c r="F775" s="25"/>
    </row>
    <row r="776" spans="4:6" ht="14.45" customHeight="1">
      <c r="D776" s="222"/>
      <c r="E776" s="594"/>
      <c r="F776" s="25"/>
    </row>
    <row r="777" spans="4:6" ht="14.45" customHeight="1">
      <c r="D777" s="222"/>
      <c r="E777" s="594"/>
      <c r="F777" s="25"/>
    </row>
    <row r="778" spans="4:6" ht="14.45" customHeight="1">
      <c r="D778" s="222"/>
      <c r="E778" s="594"/>
      <c r="F778" s="25"/>
    </row>
    <row r="779" spans="4:6" ht="14.45" customHeight="1">
      <c r="D779" s="222"/>
      <c r="E779" s="594"/>
      <c r="F779" s="25"/>
    </row>
    <row r="780" spans="4:6" ht="14.45" customHeight="1">
      <c r="D780" s="222"/>
      <c r="E780" s="594"/>
      <c r="F780" s="25"/>
    </row>
    <row r="781" spans="4:6" ht="14.45" customHeight="1">
      <c r="D781" s="222"/>
      <c r="E781" s="594"/>
      <c r="F781" s="25"/>
    </row>
    <row r="782" spans="4:6" ht="14.45" customHeight="1">
      <c r="D782" s="222"/>
      <c r="E782" s="594"/>
      <c r="F782" s="25"/>
    </row>
    <row r="783" spans="4:6" ht="14.45" customHeight="1">
      <c r="D783" s="222"/>
      <c r="E783" s="594"/>
      <c r="F783" s="25"/>
    </row>
    <row r="784" spans="4:6" ht="14.45" customHeight="1">
      <c r="D784" s="222"/>
      <c r="E784" s="594"/>
      <c r="F784" s="25"/>
    </row>
    <row r="785" spans="4:6" ht="14.45" customHeight="1">
      <c r="D785" s="222"/>
      <c r="E785" s="594"/>
      <c r="F785" s="25"/>
    </row>
    <row r="786" spans="4:6" ht="14.45" customHeight="1">
      <c r="D786" s="222"/>
      <c r="E786" s="594"/>
      <c r="F786" s="25"/>
    </row>
    <row r="787" spans="4:6" ht="14.45" customHeight="1">
      <c r="D787" s="222"/>
      <c r="E787" s="594"/>
      <c r="F787" s="25"/>
    </row>
    <row r="788" spans="4:6" ht="14.45" customHeight="1">
      <c r="D788" s="222"/>
      <c r="E788" s="594"/>
      <c r="F788" s="25"/>
    </row>
    <row r="789" spans="4:6" ht="14.45" customHeight="1">
      <c r="D789" s="222"/>
      <c r="E789" s="594"/>
      <c r="F789" s="25"/>
    </row>
    <row r="790" spans="4:6" ht="14.45" customHeight="1">
      <c r="D790" s="222"/>
      <c r="E790" s="594"/>
      <c r="F790" s="25"/>
    </row>
    <row r="791" spans="4:6" ht="14.45" customHeight="1">
      <c r="D791" s="222"/>
      <c r="E791" s="594"/>
      <c r="F791" s="25"/>
    </row>
    <row r="792" spans="4:6" ht="14.45" customHeight="1">
      <c r="D792" s="222"/>
      <c r="E792" s="594"/>
      <c r="F792" s="25"/>
    </row>
    <row r="793" spans="4:6" ht="14.45" customHeight="1">
      <c r="D793" s="222"/>
      <c r="E793" s="594"/>
      <c r="F793" s="25"/>
    </row>
    <row r="794" spans="4:6" ht="14.45" customHeight="1">
      <c r="D794" s="222"/>
      <c r="E794" s="594"/>
      <c r="F794" s="25"/>
    </row>
    <row r="795" spans="4:6" ht="14.45" customHeight="1">
      <c r="D795" s="222"/>
      <c r="E795" s="594"/>
      <c r="F795" s="25"/>
    </row>
    <row r="796" spans="4:6" ht="14.45" customHeight="1">
      <c r="D796" s="222"/>
      <c r="E796" s="594"/>
      <c r="F796" s="25"/>
    </row>
    <row r="797" spans="4:6" ht="14.45" customHeight="1">
      <c r="D797" s="222"/>
      <c r="E797" s="594"/>
      <c r="F797" s="25"/>
    </row>
    <row r="798" spans="4:6" ht="14.45" customHeight="1">
      <c r="D798" s="222"/>
      <c r="E798" s="594"/>
      <c r="F798" s="25"/>
    </row>
    <row r="799" spans="4:6" ht="14.45" customHeight="1">
      <c r="D799" s="222"/>
      <c r="E799" s="594"/>
      <c r="F799" s="25"/>
    </row>
    <row r="800" spans="4:6" ht="14.45" customHeight="1">
      <c r="D800" s="222"/>
      <c r="E800" s="594"/>
      <c r="F800" s="25"/>
    </row>
    <row r="801" spans="4:6" ht="14.45" customHeight="1">
      <c r="D801" s="222"/>
      <c r="E801" s="594"/>
      <c r="F801" s="25"/>
    </row>
    <row r="802" spans="4:6" ht="14.45" customHeight="1">
      <c r="D802" s="222"/>
      <c r="E802" s="594"/>
      <c r="F802" s="25"/>
    </row>
    <row r="803" spans="4:6" ht="14.45" customHeight="1">
      <c r="D803" s="222"/>
      <c r="E803" s="594"/>
      <c r="F803" s="25"/>
    </row>
    <row r="804" spans="4:6" ht="14.45" customHeight="1">
      <c r="D804" s="222"/>
      <c r="E804" s="594"/>
      <c r="F804" s="25"/>
    </row>
    <row r="805" spans="4:6" ht="14.45" customHeight="1">
      <c r="D805" s="222"/>
      <c r="E805" s="594"/>
      <c r="F805" s="25"/>
    </row>
    <row r="806" spans="4:6" ht="14.45" customHeight="1">
      <c r="D806" s="222"/>
      <c r="E806" s="594"/>
      <c r="F806" s="25"/>
    </row>
    <row r="807" spans="4:6" ht="14.45" customHeight="1">
      <c r="D807" s="222"/>
      <c r="E807" s="594"/>
      <c r="F807" s="25"/>
    </row>
    <row r="808" spans="4:6" ht="14.45" customHeight="1">
      <c r="D808" s="222"/>
      <c r="E808" s="594"/>
      <c r="F808" s="25"/>
    </row>
    <row r="809" spans="4:6" ht="14.45" customHeight="1">
      <c r="D809" s="222"/>
      <c r="E809" s="594"/>
      <c r="F809" s="25"/>
    </row>
    <row r="810" spans="4:6" ht="14.45" customHeight="1">
      <c r="D810" s="222"/>
      <c r="E810" s="594"/>
      <c r="F810" s="25"/>
    </row>
    <row r="811" spans="4:6" ht="14.45" customHeight="1">
      <c r="D811" s="222"/>
      <c r="E811" s="594"/>
      <c r="F811" s="25"/>
    </row>
    <row r="812" spans="4:6" ht="14.45" customHeight="1">
      <c r="D812" s="222"/>
      <c r="E812" s="594"/>
      <c r="F812" s="25"/>
    </row>
    <row r="813" spans="4:6" ht="14.45" customHeight="1">
      <c r="D813" s="222"/>
      <c r="E813" s="594"/>
      <c r="F813" s="25"/>
    </row>
    <row r="814" spans="4:6" ht="14.45" customHeight="1">
      <c r="D814" s="222"/>
      <c r="E814" s="594"/>
      <c r="F814" s="25"/>
    </row>
    <row r="815" spans="4:6" ht="14.45" customHeight="1">
      <c r="D815" s="222"/>
      <c r="E815" s="594"/>
      <c r="F815" s="25"/>
    </row>
    <row r="816" spans="4:6" ht="14.45" customHeight="1">
      <c r="D816" s="222"/>
      <c r="E816" s="594"/>
      <c r="F816" s="25"/>
    </row>
    <row r="817" spans="4:6" ht="14.45" customHeight="1">
      <c r="D817" s="222"/>
      <c r="E817" s="594"/>
      <c r="F817" s="25"/>
    </row>
    <row r="818" spans="4:6" ht="14.45" customHeight="1">
      <c r="D818" s="222"/>
      <c r="E818" s="594"/>
      <c r="F818" s="25"/>
    </row>
    <row r="819" spans="4:6" ht="14.45" customHeight="1">
      <c r="D819" s="222"/>
      <c r="E819" s="594"/>
      <c r="F819" s="25"/>
    </row>
    <row r="820" spans="4:6" ht="14.45" customHeight="1">
      <c r="D820" s="222"/>
      <c r="E820" s="594"/>
      <c r="F820" s="25"/>
    </row>
    <row r="821" spans="4:6" ht="14.45" customHeight="1">
      <c r="D821" s="222"/>
      <c r="E821" s="594"/>
      <c r="F821" s="25"/>
    </row>
    <row r="822" spans="4:6" ht="14.45" customHeight="1">
      <c r="D822" s="222"/>
      <c r="E822" s="594"/>
      <c r="F822" s="25"/>
    </row>
    <row r="823" spans="4:6" ht="14.45" customHeight="1">
      <c r="D823" s="222"/>
      <c r="E823" s="594"/>
      <c r="F823" s="25"/>
    </row>
    <row r="824" spans="4:6" ht="14.45" customHeight="1">
      <c r="D824" s="222"/>
      <c r="E824" s="594"/>
      <c r="F824" s="25"/>
    </row>
    <row r="825" spans="4:6" ht="14.45" customHeight="1">
      <c r="D825" s="222"/>
      <c r="E825" s="594"/>
      <c r="F825" s="25"/>
    </row>
    <row r="826" spans="4:6" ht="14.45" customHeight="1">
      <c r="D826" s="222"/>
      <c r="E826" s="594"/>
      <c r="F826" s="25"/>
    </row>
    <row r="827" spans="4:6" ht="14.45" customHeight="1">
      <c r="D827" s="222"/>
      <c r="E827" s="594"/>
      <c r="F827" s="25"/>
    </row>
    <row r="828" spans="4:6" ht="14.45" customHeight="1">
      <c r="D828" s="222"/>
      <c r="E828" s="594"/>
      <c r="F828" s="25"/>
    </row>
    <row r="829" spans="4:6" ht="14.45" customHeight="1">
      <c r="D829" s="222"/>
      <c r="E829" s="594"/>
      <c r="F829" s="25"/>
    </row>
    <row r="830" spans="4:6" ht="14.45" customHeight="1">
      <c r="D830" s="222"/>
      <c r="E830" s="594"/>
      <c r="F830" s="25"/>
    </row>
    <row r="831" spans="4:6" ht="14.45" customHeight="1">
      <c r="D831" s="222"/>
      <c r="E831" s="594"/>
      <c r="F831" s="25"/>
    </row>
    <row r="832" spans="4:6" ht="14.45" customHeight="1">
      <c r="D832" s="222"/>
      <c r="E832" s="594"/>
      <c r="F832" s="25"/>
    </row>
    <row r="833" spans="4:6" ht="14.45" customHeight="1">
      <c r="D833" s="222"/>
      <c r="E833" s="594"/>
      <c r="F833" s="25"/>
    </row>
    <row r="834" spans="4:6" ht="14.45" customHeight="1">
      <c r="D834" s="222"/>
      <c r="E834" s="594"/>
      <c r="F834" s="25"/>
    </row>
    <row r="835" spans="4:6" ht="14.45" customHeight="1">
      <c r="D835" s="222"/>
      <c r="E835" s="594"/>
      <c r="F835" s="25"/>
    </row>
    <row r="836" spans="4:6" ht="14.45" customHeight="1">
      <c r="D836" s="222"/>
      <c r="E836" s="594"/>
      <c r="F836" s="25"/>
    </row>
    <row r="837" spans="4:6" ht="14.45" customHeight="1">
      <c r="D837" s="222"/>
      <c r="E837" s="594"/>
      <c r="F837" s="25"/>
    </row>
    <row r="838" spans="4:6" ht="14.45" customHeight="1">
      <c r="D838" s="222"/>
      <c r="E838" s="594"/>
      <c r="F838" s="25"/>
    </row>
    <row r="839" spans="4:6" ht="14.45" customHeight="1">
      <c r="D839" s="222"/>
      <c r="E839" s="594"/>
      <c r="F839" s="25"/>
    </row>
    <row r="840" spans="4:6" ht="14.45" customHeight="1">
      <c r="D840" s="222"/>
      <c r="E840" s="594"/>
      <c r="F840" s="25"/>
    </row>
    <row r="841" spans="4:6" ht="14.45" customHeight="1">
      <c r="D841" s="222"/>
      <c r="E841" s="594"/>
      <c r="F841" s="25"/>
    </row>
    <row r="842" spans="4:6" ht="14.45" customHeight="1">
      <c r="D842" s="222"/>
      <c r="E842" s="594"/>
      <c r="F842" s="25"/>
    </row>
    <row r="843" spans="4:6" ht="14.45" customHeight="1">
      <c r="D843" s="222"/>
      <c r="E843" s="594"/>
      <c r="F843" s="25"/>
    </row>
    <row r="844" spans="4:6" ht="14.45" customHeight="1">
      <c r="D844" s="222"/>
      <c r="E844" s="594"/>
      <c r="F844" s="25"/>
    </row>
    <row r="845" spans="4:6" ht="14.45" customHeight="1">
      <c r="D845" s="222"/>
      <c r="E845" s="594"/>
      <c r="F845" s="25"/>
    </row>
    <row r="846" spans="4:6" ht="14.45" customHeight="1">
      <c r="D846" s="222"/>
      <c r="E846" s="594"/>
      <c r="F846" s="25"/>
    </row>
    <row r="847" spans="4:6" ht="14.45" customHeight="1">
      <c r="D847" s="222"/>
      <c r="E847" s="594"/>
      <c r="F847" s="25"/>
    </row>
    <row r="848" spans="4:6" ht="14.45" customHeight="1">
      <c r="D848" s="222"/>
      <c r="E848" s="594"/>
      <c r="F848" s="25"/>
    </row>
    <row r="849" spans="4:6" ht="14.45" customHeight="1">
      <c r="D849" s="222"/>
      <c r="E849" s="594"/>
      <c r="F849" s="25"/>
    </row>
    <row r="850" spans="4:6" ht="14.45" customHeight="1">
      <c r="D850" s="222"/>
      <c r="E850" s="594"/>
      <c r="F850" s="25"/>
    </row>
    <row r="851" spans="4:6" ht="14.45" customHeight="1">
      <c r="D851" s="222"/>
      <c r="E851" s="594"/>
      <c r="F851" s="25"/>
    </row>
    <row r="852" spans="4:6" ht="14.45" customHeight="1">
      <c r="D852" s="222"/>
      <c r="E852" s="594"/>
      <c r="F852" s="25"/>
    </row>
    <row r="853" spans="4:6" ht="14.45" customHeight="1">
      <c r="D853" s="222"/>
      <c r="E853" s="594"/>
      <c r="F853" s="25"/>
    </row>
    <row r="854" spans="4:6" ht="14.45" customHeight="1">
      <c r="D854" s="222"/>
      <c r="E854" s="594"/>
      <c r="F854" s="25"/>
    </row>
    <row r="855" spans="4:6" ht="14.45" customHeight="1">
      <c r="D855" s="222"/>
      <c r="E855" s="594"/>
      <c r="F855" s="25"/>
    </row>
    <row r="856" spans="4:6" ht="14.45" customHeight="1">
      <c r="D856" s="222"/>
      <c r="E856" s="594"/>
      <c r="F856" s="25"/>
    </row>
    <row r="857" spans="4:6" ht="14.45" customHeight="1">
      <c r="D857" s="222"/>
      <c r="E857" s="594"/>
      <c r="F857" s="25"/>
    </row>
    <row r="858" spans="4:6" ht="14.45" customHeight="1">
      <c r="D858" s="222"/>
      <c r="E858" s="594"/>
      <c r="F858" s="25"/>
    </row>
    <row r="859" spans="4:6" ht="14.45" customHeight="1">
      <c r="D859" s="222"/>
      <c r="E859" s="594"/>
      <c r="F859" s="25"/>
    </row>
    <row r="860" spans="4:6" ht="14.45" customHeight="1">
      <c r="D860" s="222"/>
      <c r="E860" s="594"/>
      <c r="F860" s="25"/>
    </row>
    <row r="861" spans="4:6" ht="14.45" customHeight="1">
      <c r="D861" s="222"/>
      <c r="E861" s="594"/>
      <c r="F861" s="25"/>
    </row>
    <row r="862" spans="4:6" ht="14.45" customHeight="1">
      <c r="D862" s="222"/>
      <c r="E862" s="594"/>
      <c r="F862" s="25"/>
    </row>
    <row r="863" spans="4:6" ht="14.45" customHeight="1">
      <c r="D863" s="222"/>
      <c r="E863" s="594"/>
      <c r="F863" s="25"/>
    </row>
    <row r="864" spans="4:6" ht="14.45" customHeight="1">
      <c r="D864" s="222"/>
      <c r="E864" s="594"/>
      <c r="F864" s="25"/>
    </row>
    <row r="865" spans="4:6" ht="14.45" customHeight="1">
      <c r="D865" s="222"/>
      <c r="E865" s="594"/>
      <c r="F865" s="25"/>
    </row>
    <row r="866" spans="4:6" ht="14.45" customHeight="1">
      <c r="D866" s="222"/>
      <c r="E866" s="594"/>
      <c r="F866" s="25"/>
    </row>
    <row r="867" spans="4:6" ht="14.45" customHeight="1">
      <c r="D867" s="222"/>
      <c r="E867" s="594"/>
      <c r="F867" s="25"/>
    </row>
    <row r="868" spans="4:6" ht="14.45" customHeight="1">
      <c r="D868" s="222"/>
      <c r="E868" s="594"/>
      <c r="F868" s="25"/>
    </row>
    <row r="869" spans="4:6" ht="14.45" customHeight="1">
      <c r="D869" s="222"/>
      <c r="E869" s="594"/>
      <c r="F869" s="25"/>
    </row>
    <row r="870" spans="4:6" ht="14.45" customHeight="1">
      <c r="D870" s="222"/>
      <c r="E870" s="594"/>
      <c r="F870" s="25"/>
    </row>
    <row r="871" spans="4:6" ht="14.45" customHeight="1">
      <c r="D871" s="222"/>
      <c r="E871" s="594"/>
      <c r="F871" s="25"/>
    </row>
    <row r="872" spans="4:6" ht="14.45" customHeight="1">
      <c r="D872" s="222"/>
      <c r="E872" s="594"/>
      <c r="F872" s="25"/>
    </row>
    <row r="873" spans="4:6" ht="14.45" customHeight="1">
      <c r="D873" s="222"/>
      <c r="E873" s="594"/>
      <c r="F873" s="25"/>
    </row>
    <row r="874" spans="4:6" ht="14.45" customHeight="1">
      <c r="D874" s="222"/>
      <c r="E874" s="594"/>
      <c r="F874" s="25"/>
    </row>
    <row r="875" spans="4:6" ht="14.45" customHeight="1">
      <c r="D875" s="222"/>
      <c r="E875" s="594"/>
      <c r="F875" s="25"/>
    </row>
    <row r="876" spans="4:6" ht="14.45" customHeight="1">
      <c r="D876" s="222"/>
      <c r="E876" s="594"/>
      <c r="F876" s="25"/>
    </row>
    <row r="877" spans="4:6" ht="14.45" customHeight="1">
      <c r="D877" s="222"/>
      <c r="E877" s="594"/>
      <c r="F877" s="25"/>
    </row>
    <row r="878" spans="4:6" ht="14.45" customHeight="1">
      <c r="D878" s="222"/>
      <c r="E878" s="594"/>
      <c r="F878" s="25"/>
    </row>
    <row r="879" spans="4:6" ht="14.45" customHeight="1">
      <c r="D879" s="222"/>
      <c r="E879" s="594"/>
      <c r="F879" s="25"/>
    </row>
    <row r="880" spans="4:6" ht="14.45" customHeight="1">
      <c r="D880" s="222"/>
      <c r="E880" s="594"/>
      <c r="F880" s="25"/>
    </row>
    <row r="881" spans="4:6" ht="14.45" customHeight="1">
      <c r="D881" s="222"/>
      <c r="E881" s="594"/>
      <c r="F881" s="25"/>
    </row>
    <row r="882" spans="4:6" ht="14.45" customHeight="1">
      <c r="D882" s="222"/>
      <c r="E882" s="594"/>
      <c r="F882" s="25"/>
    </row>
    <row r="883" spans="4:6" ht="14.45" customHeight="1">
      <c r="D883" s="222"/>
      <c r="E883" s="594"/>
      <c r="F883" s="25"/>
    </row>
    <row r="884" spans="4:6" ht="14.45" customHeight="1">
      <c r="D884" s="222"/>
      <c r="E884" s="594"/>
      <c r="F884" s="25"/>
    </row>
    <row r="885" spans="4:6" ht="14.45" customHeight="1">
      <c r="D885" s="222"/>
      <c r="E885" s="594"/>
      <c r="F885" s="25"/>
    </row>
    <row r="886" spans="4:6" ht="14.45" customHeight="1">
      <c r="D886" s="222"/>
      <c r="E886" s="594"/>
      <c r="F886" s="25"/>
    </row>
    <row r="887" spans="4:6" ht="14.45" customHeight="1">
      <c r="D887" s="222"/>
      <c r="E887" s="594"/>
      <c r="F887" s="25"/>
    </row>
    <row r="888" spans="4:6" ht="14.45" customHeight="1">
      <c r="D888" s="222"/>
      <c r="E888" s="594"/>
      <c r="F888" s="25"/>
    </row>
    <row r="889" spans="4:6" ht="14.45" customHeight="1">
      <c r="D889" s="222"/>
      <c r="E889" s="594"/>
      <c r="F889" s="25"/>
    </row>
    <row r="890" spans="4:6" ht="14.45" customHeight="1">
      <c r="D890" s="222"/>
      <c r="E890" s="594"/>
      <c r="F890" s="25"/>
    </row>
    <row r="891" spans="4:6" ht="14.45" customHeight="1">
      <c r="D891" s="222"/>
      <c r="E891" s="594"/>
      <c r="F891" s="25"/>
    </row>
    <row r="892" spans="4:6" ht="14.45" customHeight="1">
      <c r="D892" s="222"/>
      <c r="E892" s="594"/>
      <c r="F892" s="25"/>
    </row>
    <row r="893" spans="4:6" ht="14.45" customHeight="1">
      <c r="D893" s="222"/>
      <c r="E893" s="594"/>
      <c r="F893" s="25"/>
    </row>
    <row r="894" spans="4:6" ht="14.45" customHeight="1">
      <c r="D894" s="222"/>
      <c r="E894" s="594"/>
      <c r="F894" s="25"/>
    </row>
    <row r="895" spans="4:6" ht="14.45" customHeight="1">
      <c r="D895" s="222"/>
      <c r="E895" s="594"/>
      <c r="F895" s="25"/>
    </row>
    <row r="896" spans="4:6" ht="14.45" customHeight="1">
      <c r="D896" s="222"/>
      <c r="E896" s="594"/>
      <c r="F896" s="25"/>
    </row>
    <row r="897" spans="4:6" ht="14.45" customHeight="1">
      <c r="D897" s="222"/>
      <c r="E897" s="594"/>
      <c r="F897" s="25"/>
    </row>
    <row r="898" spans="4:6" ht="14.45" customHeight="1">
      <c r="D898" s="222"/>
      <c r="E898" s="594"/>
      <c r="F898" s="25"/>
    </row>
    <row r="899" spans="4:6" ht="14.45" customHeight="1">
      <c r="D899" s="222"/>
      <c r="E899" s="594"/>
      <c r="F899" s="25"/>
    </row>
    <row r="900" spans="4:6" ht="14.45" customHeight="1">
      <c r="D900" s="222"/>
      <c r="E900" s="594"/>
      <c r="F900" s="25"/>
    </row>
    <row r="901" spans="4:6" ht="14.45" customHeight="1">
      <c r="D901" s="222"/>
      <c r="E901" s="594"/>
      <c r="F901" s="25"/>
    </row>
    <row r="902" spans="4:6" ht="14.45" customHeight="1">
      <c r="D902" s="222"/>
      <c r="E902" s="594"/>
      <c r="F902" s="25"/>
    </row>
    <row r="903" spans="4:6" ht="14.45" customHeight="1">
      <c r="D903" s="222"/>
      <c r="E903" s="594"/>
      <c r="F903" s="25"/>
    </row>
    <row r="904" spans="4:6" ht="14.45" customHeight="1">
      <c r="D904" s="222"/>
      <c r="E904" s="594"/>
      <c r="F904" s="25"/>
    </row>
    <row r="905" spans="4:6" ht="14.45" customHeight="1">
      <c r="D905" s="222"/>
      <c r="E905" s="594"/>
      <c r="F905" s="25"/>
    </row>
    <row r="906" spans="4:6" ht="14.45" customHeight="1">
      <c r="D906" s="222"/>
      <c r="E906" s="594"/>
      <c r="F906" s="25"/>
    </row>
    <row r="907" spans="4:6" ht="14.45" customHeight="1">
      <c r="D907" s="222"/>
      <c r="E907" s="594"/>
      <c r="F907" s="25"/>
    </row>
    <row r="908" spans="4:6" ht="14.45" customHeight="1">
      <c r="D908" s="222"/>
      <c r="E908" s="594"/>
      <c r="F908" s="25"/>
    </row>
    <row r="909" spans="4:6" ht="14.45" customHeight="1">
      <c r="D909" s="222"/>
      <c r="E909" s="594"/>
      <c r="F909" s="25"/>
    </row>
    <row r="910" spans="4:6" ht="14.45" customHeight="1">
      <c r="D910" s="222"/>
      <c r="E910" s="594"/>
      <c r="F910" s="25"/>
    </row>
    <row r="911" spans="4:6" ht="14.45" customHeight="1">
      <c r="D911" s="222"/>
      <c r="E911" s="594"/>
      <c r="F911" s="25"/>
    </row>
    <row r="912" spans="4:6" ht="14.45" customHeight="1">
      <c r="D912" s="222"/>
      <c r="E912" s="594"/>
      <c r="F912" s="25"/>
    </row>
    <row r="913" spans="4:6" ht="14.45" customHeight="1">
      <c r="D913" s="222"/>
      <c r="E913" s="594"/>
      <c r="F913" s="25"/>
    </row>
    <row r="914" spans="4:6" ht="14.45" customHeight="1">
      <c r="D914" s="222"/>
      <c r="E914" s="594"/>
      <c r="F914" s="25"/>
    </row>
    <row r="915" spans="4:6" ht="14.45" customHeight="1">
      <c r="D915" s="222"/>
      <c r="E915" s="594"/>
      <c r="F915" s="25"/>
    </row>
    <row r="916" spans="4:6" ht="14.45" customHeight="1">
      <c r="D916" s="222"/>
      <c r="E916" s="594"/>
      <c r="F916" s="25"/>
    </row>
    <row r="917" spans="4:6" ht="14.45" customHeight="1">
      <c r="D917" s="222"/>
      <c r="E917" s="594"/>
      <c r="F917" s="25"/>
    </row>
    <row r="918" spans="4:6" ht="14.45" customHeight="1">
      <c r="D918" s="222"/>
      <c r="E918" s="594"/>
      <c r="F918" s="25"/>
    </row>
    <row r="919" spans="4:6" ht="14.45" customHeight="1">
      <c r="D919" s="222"/>
      <c r="E919" s="594"/>
      <c r="F919" s="25"/>
    </row>
    <row r="920" spans="4:6" ht="14.45" customHeight="1">
      <c r="D920" s="222"/>
      <c r="E920" s="594"/>
      <c r="F920" s="25"/>
    </row>
    <row r="921" spans="4:6" ht="14.45" customHeight="1">
      <c r="D921" s="222"/>
      <c r="E921" s="594"/>
      <c r="F921" s="25"/>
    </row>
    <row r="922" spans="4:6" ht="14.45" customHeight="1">
      <c r="D922" s="222"/>
      <c r="E922" s="594"/>
      <c r="F922" s="25"/>
    </row>
    <row r="923" spans="4:6" ht="14.45" customHeight="1">
      <c r="D923" s="222"/>
      <c r="E923" s="594"/>
      <c r="F923" s="25"/>
    </row>
    <row r="924" spans="4:6" ht="14.45" customHeight="1">
      <c r="D924" s="222"/>
      <c r="E924" s="594"/>
      <c r="F924" s="25"/>
    </row>
    <row r="925" spans="4:6" ht="14.45" customHeight="1">
      <c r="D925" s="222"/>
      <c r="E925" s="594"/>
      <c r="F925" s="25"/>
    </row>
    <row r="926" spans="4:6" ht="14.45" customHeight="1">
      <c r="D926" s="222"/>
      <c r="E926" s="594"/>
      <c r="F926" s="25"/>
    </row>
    <row r="927" spans="4:6" ht="14.45" customHeight="1">
      <c r="D927" s="222"/>
      <c r="E927" s="594"/>
      <c r="F927" s="25"/>
    </row>
    <row r="928" spans="4:6" ht="14.45" customHeight="1">
      <c r="D928" s="222"/>
      <c r="E928" s="594"/>
      <c r="F928" s="25"/>
    </row>
    <row r="929" spans="4:6" ht="14.45" customHeight="1">
      <c r="D929" s="222"/>
      <c r="E929" s="594"/>
      <c r="F929" s="25"/>
    </row>
    <row r="930" spans="4:6" ht="14.45" customHeight="1">
      <c r="D930" s="222"/>
      <c r="E930" s="594"/>
      <c r="F930" s="25"/>
    </row>
    <row r="931" spans="4:6" ht="14.45" customHeight="1">
      <c r="D931" s="222"/>
      <c r="E931" s="594"/>
      <c r="F931" s="25"/>
    </row>
    <row r="932" spans="4:6" ht="14.45" customHeight="1">
      <c r="D932" s="222"/>
      <c r="E932" s="594"/>
      <c r="F932" s="25"/>
    </row>
    <row r="933" spans="4:6" ht="14.45" customHeight="1">
      <c r="D933" s="222"/>
      <c r="E933" s="594"/>
      <c r="F933" s="25"/>
    </row>
    <row r="934" spans="4:6" ht="14.45" customHeight="1">
      <c r="D934" s="222"/>
      <c r="E934" s="594"/>
      <c r="F934" s="25"/>
    </row>
    <row r="935" spans="4:6" ht="14.45" customHeight="1">
      <c r="D935" s="222"/>
      <c r="E935" s="594"/>
      <c r="F935" s="25"/>
    </row>
    <row r="936" spans="4:6" ht="14.45" customHeight="1">
      <c r="D936" s="222"/>
      <c r="E936" s="594"/>
      <c r="F936" s="25"/>
    </row>
    <row r="937" spans="4:6" ht="14.45" customHeight="1">
      <c r="D937" s="222"/>
      <c r="E937" s="594"/>
      <c r="F937" s="25"/>
    </row>
    <row r="938" spans="4:6" ht="14.45" customHeight="1">
      <c r="D938" s="222"/>
      <c r="E938" s="594"/>
      <c r="F938" s="25"/>
    </row>
    <row r="939" spans="4:6" ht="14.45" customHeight="1">
      <c r="D939" s="222"/>
      <c r="E939" s="594"/>
      <c r="F939" s="25"/>
    </row>
    <row r="940" spans="4:6" ht="14.45" customHeight="1">
      <c r="D940" s="222"/>
      <c r="E940" s="594"/>
      <c r="F940" s="25"/>
    </row>
    <row r="941" spans="4:6" ht="14.45" customHeight="1">
      <c r="D941" s="222"/>
      <c r="E941" s="326"/>
      <c r="F941" s="25"/>
    </row>
    <row r="942" spans="4:6" ht="14.45" customHeight="1">
      <c r="D942" s="222"/>
      <c r="E942" s="326"/>
      <c r="F942" s="25"/>
    </row>
    <row r="943" spans="4:6" ht="14.45" customHeight="1">
      <c r="D943" s="222"/>
      <c r="E943" s="326"/>
      <c r="F943" s="25"/>
    </row>
    <row r="944" spans="4:6" ht="14.45" customHeight="1">
      <c r="D944" s="222"/>
      <c r="E944" s="326"/>
      <c r="F944" s="25"/>
    </row>
    <row r="945" spans="4:6" ht="14.45" customHeight="1">
      <c r="D945" s="222"/>
      <c r="E945" s="326"/>
      <c r="F945" s="25"/>
    </row>
    <row r="946" spans="4:6" ht="14.45" customHeight="1">
      <c r="D946" s="222"/>
      <c r="E946" s="326"/>
      <c r="F946" s="25"/>
    </row>
    <row r="947" spans="4:6" ht="14.45" customHeight="1">
      <c r="D947" s="222"/>
      <c r="E947" s="326"/>
      <c r="F947" s="25"/>
    </row>
    <row r="948" spans="4:6" ht="14.45" customHeight="1">
      <c r="D948" s="222"/>
      <c r="E948" s="326"/>
      <c r="F948" s="25"/>
    </row>
    <row r="949" spans="4:6" ht="14.45" customHeight="1">
      <c r="D949" s="222"/>
      <c r="E949" s="326"/>
      <c r="F949" s="25"/>
    </row>
    <row r="950" spans="4:6" ht="14.45" customHeight="1">
      <c r="D950" s="222"/>
      <c r="E950" s="326"/>
      <c r="F950" s="25"/>
    </row>
    <row r="951" spans="4:6" ht="14.45" customHeight="1">
      <c r="D951" s="222"/>
      <c r="E951" s="326"/>
      <c r="F951" s="25"/>
    </row>
    <row r="952" spans="4:6" ht="14.45" customHeight="1">
      <c r="D952" s="222"/>
      <c r="E952" s="326"/>
      <c r="F952" s="25"/>
    </row>
    <row r="953" spans="4:6" ht="14.45" customHeight="1">
      <c r="D953" s="222"/>
      <c r="E953" s="326"/>
      <c r="F953" s="25"/>
    </row>
    <row r="954" spans="4:6" ht="14.45" customHeight="1">
      <c r="D954" s="222"/>
      <c r="E954" s="326"/>
      <c r="F954" s="25"/>
    </row>
    <row r="955" spans="4:6" ht="14.45" customHeight="1">
      <c r="D955" s="222"/>
      <c r="E955" s="326"/>
      <c r="F955" s="25"/>
    </row>
    <row r="956" spans="4:6" ht="14.45" customHeight="1">
      <c r="D956" s="222"/>
      <c r="E956" s="326"/>
      <c r="F956" s="25"/>
    </row>
    <row r="957" spans="4:6" ht="14.45" customHeight="1">
      <c r="D957" s="222"/>
      <c r="E957" s="326"/>
      <c r="F957" s="25"/>
    </row>
    <row r="958" spans="4:6" ht="14.45" customHeight="1">
      <c r="D958" s="222"/>
      <c r="E958" s="326"/>
      <c r="F958" s="25"/>
    </row>
    <row r="959" spans="4:6" ht="14.45" customHeight="1">
      <c r="D959" s="222"/>
      <c r="E959" s="326"/>
      <c r="F959" s="25"/>
    </row>
    <row r="960" spans="4:6" ht="14.45" customHeight="1">
      <c r="D960" s="222"/>
      <c r="E960" s="326"/>
      <c r="F960" s="25"/>
    </row>
    <row r="961" spans="4:6" ht="14.45" customHeight="1">
      <c r="D961" s="222"/>
      <c r="E961" s="326"/>
      <c r="F961" s="25"/>
    </row>
    <row r="962" spans="4:6" ht="14.45" customHeight="1">
      <c r="D962" s="222"/>
      <c r="E962" s="326"/>
      <c r="F962" s="25"/>
    </row>
    <row r="963" spans="4:6" ht="14.45" customHeight="1">
      <c r="D963" s="222"/>
      <c r="E963" s="326"/>
      <c r="F963" s="25"/>
    </row>
    <row r="964" spans="4:6" ht="14.45" customHeight="1">
      <c r="D964" s="222"/>
      <c r="E964" s="326"/>
      <c r="F964" s="327"/>
    </row>
    <row r="965" spans="4:6" ht="14.45" customHeight="1">
      <c r="D965" s="222"/>
      <c r="E965" s="326"/>
      <c r="F965" s="327"/>
    </row>
    <row r="966" spans="4:6" ht="14.45" customHeight="1">
      <c r="D966" s="222"/>
      <c r="E966" s="326"/>
      <c r="F966" s="327"/>
    </row>
    <row r="967" spans="4:6" ht="14.45" customHeight="1">
      <c r="D967" s="222"/>
      <c r="E967" s="326"/>
      <c r="F967" s="327"/>
    </row>
    <row r="968" spans="4:6" ht="14.45" customHeight="1">
      <c r="D968" s="222"/>
      <c r="E968" s="326"/>
      <c r="F968" s="327"/>
    </row>
    <row r="969" spans="4:6" ht="14.45" customHeight="1">
      <c r="D969" s="222"/>
      <c r="E969" s="326"/>
      <c r="F969" s="327"/>
    </row>
    <row r="970" spans="4:6" ht="14.45" customHeight="1">
      <c r="D970" s="222"/>
      <c r="E970" s="326"/>
      <c r="F970" s="327"/>
    </row>
    <row r="971" spans="4:6" ht="14.45" customHeight="1">
      <c r="D971" s="222"/>
      <c r="E971" s="326"/>
      <c r="F971" s="327"/>
    </row>
    <row r="972" spans="4:6" ht="14.45" customHeight="1">
      <c r="D972" s="222"/>
      <c r="E972" s="326"/>
      <c r="F972" s="327"/>
    </row>
    <row r="973" spans="4:6" ht="14.45" customHeight="1">
      <c r="D973" s="222"/>
      <c r="E973" s="326"/>
      <c r="F973" s="327"/>
    </row>
    <row r="974" spans="4:6" ht="14.45" customHeight="1">
      <c r="D974" s="222"/>
      <c r="E974" s="326"/>
      <c r="F974" s="327"/>
    </row>
    <row r="975" spans="4:6" ht="14.45" customHeight="1">
      <c r="D975" s="222"/>
      <c r="E975" s="326"/>
      <c r="F975" s="327"/>
    </row>
    <row r="976" spans="4:6" ht="14.45" customHeight="1">
      <c r="D976" s="222"/>
      <c r="E976" s="326"/>
      <c r="F976" s="327"/>
    </row>
    <row r="977" spans="4:6" ht="14.45" customHeight="1">
      <c r="D977" s="222"/>
      <c r="E977" s="326"/>
      <c r="F977" s="327"/>
    </row>
    <row r="978" spans="4:6" ht="14.45" customHeight="1">
      <c r="D978" s="222"/>
      <c r="E978" s="326"/>
      <c r="F978" s="327"/>
    </row>
    <row r="979" spans="4:6" ht="14.45" customHeight="1">
      <c r="D979" s="222"/>
      <c r="E979" s="326"/>
      <c r="F979" s="327"/>
    </row>
    <row r="980" spans="4:6" ht="14.45" customHeight="1">
      <c r="D980" s="222"/>
      <c r="E980" s="326"/>
      <c r="F980" s="327"/>
    </row>
    <row r="981" spans="4:6" ht="14.45" customHeight="1">
      <c r="D981" s="222"/>
      <c r="E981" s="326"/>
      <c r="F981" s="327"/>
    </row>
    <row r="982" spans="4:6" ht="14.45" customHeight="1">
      <c r="D982" s="222"/>
      <c r="E982" s="326"/>
      <c r="F982" s="327"/>
    </row>
    <row r="983" spans="4:6" ht="14.45" customHeight="1">
      <c r="D983" s="222"/>
      <c r="E983" s="326"/>
      <c r="F983" s="327"/>
    </row>
    <row r="984" spans="4:6" ht="14.45" customHeight="1">
      <c r="D984" s="222"/>
      <c r="E984" s="326"/>
      <c r="F984" s="327"/>
    </row>
    <row r="985" spans="4:6" ht="14.45" customHeight="1">
      <c r="D985" s="222"/>
      <c r="E985" s="326"/>
      <c r="F985" s="327"/>
    </row>
    <row r="986" spans="4:6" ht="14.45" customHeight="1">
      <c r="D986" s="222"/>
      <c r="E986" s="326"/>
      <c r="F986" s="327"/>
    </row>
    <row r="987" spans="4:6" ht="14.45" customHeight="1">
      <c r="D987" s="222"/>
      <c r="E987" s="326"/>
      <c r="F987" s="327"/>
    </row>
    <row r="988" spans="4:6" ht="14.45" customHeight="1">
      <c r="D988" s="222"/>
      <c r="E988" s="326"/>
      <c r="F988" s="327"/>
    </row>
    <row r="989" spans="4:6" ht="14.45" customHeight="1">
      <c r="D989" s="222"/>
      <c r="E989" s="326"/>
      <c r="F989" s="327"/>
    </row>
    <row r="990" spans="4:6" ht="14.45" customHeight="1">
      <c r="D990" s="222"/>
      <c r="E990" s="326"/>
      <c r="F990" s="327"/>
    </row>
    <row r="991" spans="4:6" ht="14.45" customHeight="1">
      <c r="D991" s="222"/>
      <c r="E991" s="326"/>
      <c r="F991" s="327"/>
    </row>
    <row r="992" spans="4:6" ht="14.45" customHeight="1">
      <c r="D992" s="222"/>
      <c r="E992" s="326"/>
      <c r="F992" s="327"/>
    </row>
    <row r="993" spans="4:6" ht="14.45" customHeight="1">
      <c r="D993" s="222"/>
      <c r="E993" s="326"/>
      <c r="F993" s="327"/>
    </row>
    <row r="994" spans="4:6" ht="14.45" customHeight="1">
      <c r="D994" s="222"/>
      <c r="E994" s="326"/>
      <c r="F994" s="327"/>
    </row>
    <row r="995" spans="4:6" ht="14.45" customHeight="1">
      <c r="D995" s="222"/>
      <c r="E995" s="326"/>
      <c r="F995" s="327"/>
    </row>
    <row r="996" spans="4:6" ht="14.45" customHeight="1">
      <c r="D996" s="222"/>
      <c r="E996" s="326"/>
      <c r="F996" s="327"/>
    </row>
    <row r="997" spans="4:6" ht="14.45" customHeight="1">
      <c r="D997" s="222"/>
      <c r="E997" s="326"/>
      <c r="F997" s="327"/>
    </row>
    <row r="998" spans="4:6" ht="14.45" customHeight="1">
      <c r="D998" s="222"/>
      <c r="E998" s="326"/>
      <c r="F998" s="327"/>
    </row>
    <row r="999" spans="4:6" ht="14.45" customHeight="1">
      <c r="D999" s="222"/>
      <c r="E999" s="326"/>
      <c r="F999" s="327"/>
    </row>
    <row r="1000" spans="4:6" ht="14.45" customHeight="1">
      <c r="D1000" s="222"/>
      <c r="E1000" s="326"/>
      <c r="F1000" s="327"/>
    </row>
    <row r="1001" spans="4:6" ht="14.45" customHeight="1">
      <c r="D1001" s="222"/>
      <c r="E1001" s="326"/>
      <c r="F1001" s="327"/>
    </row>
    <row r="1002" spans="4:6" ht="14.45" customHeight="1">
      <c r="D1002" s="222"/>
      <c r="E1002" s="326"/>
      <c r="F1002" s="327"/>
    </row>
    <row r="1003" spans="4:6" ht="14.45" customHeight="1">
      <c r="D1003" s="222"/>
      <c r="E1003" s="326"/>
      <c r="F1003" s="327"/>
    </row>
    <row r="1004" spans="4:6" ht="14.45" customHeight="1">
      <c r="D1004" s="781"/>
    </row>
    <row r="1005" spans="4:6" ht="14.45" customHeight="1">
      <c r="D1005" s="781"/>
    </row>
    <row r="1006" spans="4:6" ht="14.45" customHeight="1">
      <c r="D1006" s="781"/>
    </row>
    <row r="1007" spans="4:6" ht="14.45" customHeight="1">
      <c r="D1007" s="781"/>
    </row>
    <row r="1008" spans="4:6">
      <c r="D1008" s="781"/>
    </row>
  </sheetData>
  <dataConsolidate link="1"/>
  <pageMargins left="0.7" right="0.7" top="0.75" bottom="0.75" header="0.3" footer="0.3"/>
  <pageSetup paperSize="9" scale="60" fitToHeight="0"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770947-E92C-4F82-81F1-E7D58C041182}">
  <sheetPr codeName="Sheet33">
    <pageSetUpPr autoPageBreaks="0" fitToPage="1"/>
  </sheetPr>
  <dimension ref="A1:Z215"/>
  <sheetViews>
    <sheetView topLeftCell="B1" zoomScaleNormal="100" workbookViewId="0">
      <selection activeCell="B1" sqref="B1"/>
    </sheetView>
  </sheetViews>
  <sheetFormatPr defaultColWidth="9.42578125" defaultRowHeight="12.75"/>
  <cols>
    <col min="1" max="1" width="2.42578125" style="47" hidden="1" customWidth="1"/>
    <col min="2" max="2" width="26.42578125" style="47" customWidth="1"/>
    <col min="3" max="9" width="16.42578125" style="47" customWidth="1"/>
    <col min="10" max="10" width="22.42578125" style="47" customWidth="1"/>
    <col min="11" max="11" width="25.42578125" style="47" customWidth="1"/>
    <col min="12" max="12" width="3.42578125" style="47" customWidth="1"/>
    <col min="13" max="14" width="17.42578125" style="47" customWidth="1"/>
    <col min="15" max="26" width="9.42578125" style="47" customWidth="1"/>
    <col min="27" max="16384" width="9.42578125" style="47"/>
  </cols>
  <sheetData>
    <row r="1" spans="2:24" ht="17.25" customHeight="1">
      <c r="B1" s="166" t="s">
        <v>1504</v>
      </c>
      <c r="C1" s="166"/>
      <c r="D1" s="166"/>
      <c r="E1" s="166"/>
      <c r="F1" s="166"/>
      <c r="G1" s="166"/>
      <c r="H1" s="166"/>
      <c r="I1" s="166"/>
      <c r="J1" s="166"/>
      <c r="K1" s="166"/>
      <c r="L1" s="166"/>
    </row>
    <row r="2" spans="2:24" ht="15" customHeight="1">
      <c r="B2" s="328" t="s">
        <v>537</v>
      </c>
      <c r="C2" s="796" t="str">
        <f>'Cover Page'!F15</f>
        <v>&lt;&lt;Enter by Insurer&gt;&gt;</v>
      </c>
      <c r="D2" s="796"/>
    </row>
    <row r="3" spans="2:24" ht="15" customHeight="1">
      <c r="B3" s="328" t="s">
        <v>538</v>
      </c>
      <c r="C3" s="1143" t="str">
        <f>TEXT(IF('Cover Page'!P13="","",'Cover Page'!P13), "[$-en-HK,1]dd mmm yyyy")</f>
        <v/>
      </c>
      <c r="D3" s="1144"/>
    </row>
    <row r="4" spans="2:24" ht="15" customHeight="1">
      <c r="B4" s="328" t="s">
        <v>539</v>
      </c>
      <c r="C4" s="1145"/>
      <c r="D4" s="1146"/>
    </row>
    <row r="5" spans="2:24" ht="15" customHeight="1"/>
    <row r="6" spans="2:24" ht="15" customHeight="1">
      <c r="B6" s="191" t="s">
        <v>1505</v>
      </c>
      <c r="C6" s="1147"/>
      <c r="D6" s="1148"/>
      <c r="E6" s="1148"/>
      <c r="F6" s="1148"/>
      <c r="G6" s="1148"/>
      <c r="H6" s="1148"/>
      <c r="I6" s="1149"/>
      <c r="J6" s="191"/>
      <c r="K6" s="191"/>
    </row>
    <row r="7" spans="2:24" ht="15" customHeight="1">
      <c r="B7" s="191" t="s">
        <v>1506</v>
      </c>
      <c r="C7" s="1147"/>
      <c r="D7" s="1148"/>
      <c r="E7" s="1148"/>
      <c r="F7" s="1148"/>
      <c r="G7" s="1148"/>
      <c r="H7" s="1148"/>
      <c r="I7" s="1149"/>
      <c r="J7" s="191"/>
      <c r="K7" s="191"/>
    </row>
    <row r="8" spans="2:24" ht="15" customHeight="1">
      <c r="B8" s="191" t="s">
        <v>1507</v>
      </c>
      <c r="C8" s="595"/>
      <c r="D8" s="595"/>
      <c r="E8" s="595"/>
      <c r="F8" s="595"/>
      <c r="G8" s="191"/>
      <c r="H8" s="1141"/>
      <c r="I8" s="1142"/>
      <c r="J8" s="191"/>
      <c r="K8" s="191"/>
    </row>
    <row r="9" spans="2:24" ht="15" customHeight="1">
      <c r="B9" s="191" t="s">
        <v>1508</v>
      </c>
      <c r="C9" s="191"/>
      <c r="D9" s="191"/>
      <c r="E9" s="191"/>
      <c r="F9" s="191"/>
      <c r="G9" s="191"/>
      <c r="H9" s="1141"/>
      <c r="I9" s="1142"/>
      <c r="J9" s="191"/>
      <c r="K9" s="191"/>
    </row>
    <row r="10" spans="2:24" ht="15" customHeight="1">
      <c r="B10" s="191" t="s">
        <v>1509</v>
      </c>
      <c r="C10" s="191"/>
      <c r="D10" s="191"/>
      <c r="E10" s="191"/>
      <c r="F10" s="191"/>
      <c r="G10" s="191"/>
      <c r="H10" s="1141"/>
      <c r="I10" s="1142"/>
      <c r="J10" s="191"/>
      <c r="K10" s="191"/>
    </row>
    <row r="11" spans="2:24" ht="15" customHeight="1">
      <c r="B11" s="191"/>
      <c r="C11" s="191"/>
      <c r="D11" s="191"/>
      <c r="E11" s="191"/>
      <c r="F11" s="191"/>
      <c r="G11" s="191"/>
      <c r="H11" s="191"/>
      <c r="I11" s="191"/>
      <c r="J11" s="191"/>
      <c r="K11" s="191"/>
    </row>
    <row r="12" spans="2:24" ht="15" customHeight="1">
      <c r="B12" s="47" t="s">
        <v>540</v>
      </c>
      <c r="C12" s="191"/>
      <c r="D12" s="191"/>
      <c r="E12" s="191"/>
      <c r="F12" s="191"/>
      <c r="G12" s="191"/>
      <c r="H12" s="191"/>
      <c r="I12" s="191"/>
      <c r="J12" s="191"/>
      <c r="K12" s="191"/>
    </row>
    <row r="13" spans="2:24" ht="15" customHeight="1">
      <c r="B13" s="169" t="s">
        <v>1510</v>
      </c>
      <c r="C13" s="170"/>
      <c r="D13" s="170"/>
      <c r="E13" s="170"/>
      <c r="F13" s="170"/>
      <c r="G13" s="170"/>
      <c r="H13" s="170"/>
      <c r="I13" s="170"/>
      <c r="J13" s="170"/>
      <c r="K13" s="170"/>
      <c r="L13" s="170"/>
      <c r="N13" s="224"/>
    </row>
    <row r="14" spans="2:24" ht="15" customHeight="1">
      <c r="B14" s="191"/>
      <c r="C14" s="191"/>
      <c r="D14" s="191"/>
      <c r="E14" s="191"/>
      <c r="F14" s="191"/>
      <c r="G14" s="191"/>
      <c r="H14" s="191"/>
      <c r="I14" s="191"/>
      <c r="J14" s="191"/>
      <c r="K14" s="191"/>
      <c r="N14" s="224"/>
    </row>
    <row r="15" spans="2:24" ht="15" customHeight="1">
      <c r="B15" s="425" t="s">
        <v>541</v>
      </c>
      <c r="C15" s="425" t="s">
        <v>542</v>
      </c>
      <c r="D15" s="425" t="s">
        <v>543</v>
      </c>
      <c r="E15" s="425" t="s">
        <v>544</v>
      </c>
      <c r="F15" s="425" t="s">
        <v>545</v>
      </c>
      <c r="G15" s="425" t="s">
        <v>667</v>
      </c>
      <c r="H15" s="425" t="s">
        <v>546</v>
      </c>
      <c r="I15" s="425" t="s">
        <v>547</v>
      </c>
      <c r="J15" s="425" t="s">
        <v>548</v>
      </c>
      <c r="K15" s="425" t="s">
        <v>549</v>
      </c>
      <c r="L15" s="122"/>
    </row>
    <row r="16" spans="2:24" ht="39.75" customHeight="1">
      <c r="B16" s="464" t="s">
        <v>1511</v>
      </c>
      <c r="C16" s="464" t="s">
        <v>1512</v>
      </c>
      <c r="D16" s="464" t="s">
        <v>1513</v>
      </c>
      <c r="E16" s="464" t="s">
        <v>1514</v>
      </c>
      <c r="F16" s="464" t="s">
        <v>1515</v>
      </c>
      <c r="G16" s="464" t="s">
        <v>1516</v>
      </c>
      <c r="H16" s="464" t="s">
        <v>1517</v>
      </c>
      <c r="I16" s="464" t="s">
        <v>1518</v>
      </c>
      <c r="J16" s="464" t="s">
        <v>1519</v>
      </c>
      <c r="K16" s="464" t="s">
        <v>1520</v>
      </c>
      <c r="M16" s="1139"/>
      <c r="N16" s="1140"/>
      <c r="O16" s="1140"/>
      <c r="P16" s="1140"/>
      <c r="Q16" s="1140"/>
      <c r="R16" s="1140"/>
      <c r="S16" s="1140"/>
      <c r="T16" s="1140"/>
      <c r="U16" s="1140"/>
      <c r="V16" s="1140"/>
      <c r="W16" s="1140"/>
      <c r="X16" s="1140"/>
    </row>
    <row r="17" spans="2:11" ht="15" customHeight="1">
      <c r="B17" s="37"/>
      <c r="C17" s="37"/>
      <c r="D17" s="37"/>
      <c r="E17" s="37"/>
      <c r="F17" s="37"/>
      <c r="G17" s="37"/>
      <c r="H17" s="32"/>
      <c r="I17" s="225"/>
      <c r="J17" s="225"/>
      <c r="K17" s="37"/>
    </row>
    <row r="18" spans="2:11" ht="15" customHeight="1">
      <c r="B18" s="37"/>
      <c r="C18" s="37"/>
      <c r="D18" s="37"/>
      <c r="E18" s="37"/>
      <c r="F18" s="37"/>
      <c r="G18" s="37"/>
      <c r="H18" s="32"/>
      <c r="I18" s="225"/>
      <c r="J18" s="225"/>
      <c r="K18" s="37"/>
    </row>
    <row r="19" spans="2:11" ht="15" customHeight="1">
      <c r="B19" s="37"/>
      <c r="C19" s="37"/>
      <c r="D19" s="37"/>
      <c r="E19" s="37"/>
      <c r="F19" s="37"/>
      <c r="G19" s="37"/>
      <c r="H19" s="32"/>
      <c r="I19" s="225"/>
      <c r="J19" s="225"/>
      <c r="K19" s="37"/>
    </row>
    <row r="20" spans="2:11" ht="15" customHeight="1">
      <c r="B20" s="37"/>
      <c r="C20" s="37"/>
      <c r="D20" s="37"/>
      <c r="E20" s="37"/>
      <c r="F20" s="37"/>
      <c r="G20" s="37"/>
      <c r="H20" s="32"/>
      <c r="I20" s="225"/>
      <c r="J20" s="225"/>
      <c r="K20" s="37"/>
    </row>
    <row r="21" spans="2:11" ht="15" customHeight="1">
      <c r="B21" s="37"/>
      <c r="C21" s="37"/>
      <c r="D21" s="37"/>
      <c r="E21" s="37"/>
      <c r="F21" s="37"/>
      <c r="G21" s="37"/>
      <c r="H21" s="32"/>
      <c r="I21" s="225"/>
      <c r="J21" s="225"/>
      <c r="K21" s="37"/>
    </row>
    <row r="22" spans="2:11" ht="15" customHeight="1">
      <c r="B22" s="37"/>
      <c r="C22" s="37"/>
      <c r="D22" s="37"/>
      <c r="E22" s="37"/>
      <c r="F22" s="37"/>
      <c r="G22" s="37"/>
      <c r="H22" s="32"/>
      <c r="I22" s="225"/>
      <c r="J22" s="225"/>
      <c r="K22" s="37"/>
    </row>
    <row r="23" spans="2:11" ht="15" customHeight="1">
      <c r="B23" s="37"/>
      <c r="C23" s="37"/>
      <c r="D23" s="37"/>
      <c r="E23" s="37"/>
      <c r="F23" s="37"/>
      <c r="G23" s="37"/>
      <c r="H23" s="32"/>
      <c r="I23" s="225"/>
      <c r="J23" s="225"/>
      <c r="K23" s="37"/>
    </row>
    <row r="24" spans="2:11" ht="15" customHeight="1">
      <c r="B24" s="37"/>
      <c r="C24" s="37"/>
      <c r="D24" s="37"/>
      <c r="E24" s="37"/>
      <c r="F24" s="37"/>
      <c r="G24" s="37"/>
      <c r="H24" s="32"/>
      <c r="I24" s="225"/>
      <c r="J24" s="225"/>
      <c r="K24" s="37"/>
    </row>
    <row r="25" spans="2:11" ht="15" customHeight="1">
      <c r="B25" s="37"/>
      <c r="C25" s="37"/>
      <c r="D25" s="37"/>
      <c r="E25" s="37"/>
      <c r="F25" s="37"/>
      <c r="G25" s="37"/>
      <c r="H25" s="32"/>
      <c r="I25" s="225"/>
      <c r="J25" s="225"/>
      <c r="K25" s="37"/>
    </row>
    <row r="26" spans="2:11" ht="15" customHeight="1">
      <c r="B26" s="37"/>
      <c r="C26" s="37"/>
      <c r="D26" s="37"/>
      <c r="E26" s="37"/>
      <c r="F26" s="37"/>
      <c r="G26" s="37"/>
      <c r="H26" s="32"/>
      <c r="I26" s="225"/>
      <c r="J26" s="225"/>
      <c r="K26" s="37"/>
    </row>
    <row r="27" spans="2:11" ht="15" customHeight="1">
      <c r="B27" s="37"/>
      <c r="C27" s="37"/>
      <c r="D27" s="37"/>
      <c r="E27" s="37"/>
      <c r="F27" s="37"/>
      <c r="G27" s="37"/>
      <c r="H27" s="32"/>
      <c r="I27" s="225"/>
      <c r="J27" s="225"/>
      <c r="K27" s="37"/>
    </row>
    <row r="28" spans="2:11" ht="15" customHeight="1">
      <c r="B28" s="37"/>
      <c r="C28" s="37"/>
      <c r="D28" s="37"/>
      <c r="E28" s="37"/>
      <c r="F28" s="37"/>
      <c r="G28" s="37"/>
      <c r="H28" s="32"/>
      <c r="I28" s="225"/>
      <c r="J28" s="225"/>
      <c r="K28" s="37"/>
    </row>
    <row r="29" spans="2:11" ht="15" customHeight="1">
      <c r="B29" s="37"/>
      <c r="C29" s="37"/>
      <c r="D29" s="37"/>
      <c r="E29" s="37"/>
      <c r="F29" s="37"/>
      <c r="G29" s="37"/>
      <c r="H29" s="32"/>
      <c r="I29" s="225"/>
      <c r="J29" s="225"/>
      <c r="K29" s="37"/>
    </row>
    <row r="30" spans="2:11" ht="15" customHeight="1">
      <c r="B30" s="37"/>
      <c r="C30" s="37"/>
      <c r="D30" s="37"/>
      <c r="E30" s="37"/>
      <c r="F30" s="37"/>
      <c r="G30" s="37"/>
      <c r="H30" s="32"/>
      <c r="I30" s="225"/>
      <c r="J30" s="225"/>
      <c r="K30" s="37"/>
    </row>
    <row r="31" spans="2:11" ht="15" customHeight="1">
      <c r="B31" s="37"/>
      <c r="C31" s="37"/>
      <c r="D31" s="37"/>
      <c r="E31" s="37"/>
      <c r="F31" s="37"/>
      <c r="G31" s="37"/>
      <c r="H31" s="32"/>
      <c r="I31" s="225"/>
      <c r="J31" s="225"/>
      <c r="K31" s="37"/>
    </row>
    <row r="32" spans="2:11" ht="15" customHeight="1">
      <c r="B32" s="37"/>
      <c r="C32" s="37"/>
      <c r="D32" s="37"/>
      <c r="E32" s="37"/>
      <c r="F32" s="37"/>
      <c r="G32" s="37"/>
      <c r="H32" s="32"/>
      <c r="I32" s="225"/>
      <c r="J32" s="225"/>
      <c r="K32" s="37"/>
    </row>
    <row r="33" spans="2:11" ht="15" customHeight="1">
      <c r="B33" s="37"/>
      <c r="C33" s="37"/>
      <c r="D33" s="37"/>
      <c r="E33" s="37"/>
      <c r="F33" s="37"/>
      <c r="G33" s="37"/>
      <c r="H33" s="32"/>
      <c r="I33" s="225"/>
      <c r="J33" s="225"/>
      <c r="K33" s="37"/>
    </row>
    <row r="34" spans="2:11" ht="15" customHeight="1">
      <c r="B34" s="37"/>
      <c r="C34" s="37"/>
      <c r="D34" s="37"/>
      <c r="E34" s="37"/>
      <c r="F34" s="37"/>
      <c r="G34" s="37"/>
      <c r="H34" s="32"/>
      <c r="I34" s="225"/>
      <c r="J34" s="225"/>
      <c r="K34" s="37"/>
    </row>
    <row r="35" spans="2:11" ht="15" customHeight="1">
      <c r="B35" s="37"/>
      <c r="C35" s="37"/>
      <c r="D35" s="37"/>
      <c r="E35" s="37"/>
      <c r="F35" s="37"/>
      <c r="G35" s="37"/>
      <c r="H35" s="32"/>
      <c r="I35" s="225"/>
      <c r="J35" s="225"/>
      <c r="K35" s="37"/>
    </row>
    <row r="36" spans="2:11" ht="15" customHeight="1">
      <c r="B36" s="37"/>
      <c r="C36" s="37"/>
      <c r="D36" s="37"/>
      <c r="E36" s="37"/>
      <c r="F36" s="37"/>
      <c r="G36" s="37"/>
      <c r="H36" s="32"/>
      <c r="I36" s="225"/>
      <c r="J36" s="225"/>
      <c r="K36" s="37"/>
    </row>
    <row r="37" spans="2:11" ht="15" customHeight="1">
      <c r="B37" s="37"/>
      <c r="C37" s="37"/>
      <c r="D37" s="37"/>
      <c r="E37" s="37"/>
      <c r="F37" s="37"/>
      <c r="G37" s="37"/>
      <c r="H37" s="32"/>
      <c r="I37" s="225"/>
      <c r="J37" s="225"/>
      <c r="K37" s="37"/>
    </row>
    <row r="38" spans="2:11" ht="15" customHeight="1">
      <c r="B38" s="37"/>
      <c r="C38" s="37"/>
      <c r="D38" s="37"/>
      <c r="E38" s="37"/>
      <c r="F38" s="37"/>
      <c r="G38" s="37"/>
      <c r="H38" s="32"/>
      <c r="I38" s="225"/>
      <c r="J38" s="225"/>
      <c r="K38" s="37"/>
    </row>
    <row r="39" spans="2:11" ht="15" customHeight="1">
      <c r="B39" s="37"/>
      <c r="C39" s="37"/>
      <c r="D39" s="37"/>
      <c r="E39" s="37"/>
      <c r="F39" s="37"/>
      <c r="G39" s="37"/>
      <c r="H39" s="32"/>
      <c r="I39" s="225"/>
      <c r="J39" s="225"/>
      <c r="K39" s="37"/>
    </row>
    <row r="40" spans="2:11" ht="15" customHeight="1">
      <c r="B40" s="37"/>
      <c r="C40" s="37"/>
      <c r="D40" s="37"/>
      <c r="E40" s="37"/>
      <c r="F40" s="37"/>
      <c r="G40" s="37"/>
      <c r="H40" s="32"/>
      <c r="I40" s="225"/>
      <c r="J40" s="225"/>
      <c r="K40" s="37"/>
    </row>
    <row r="41" spans="2:11" ht="15" customHeight="1">
      <c r="B41" s="37"/>
      <c r="C41" s="37"/>
      <c r="D41" s="37"/>
      <c r="E41" s="37"/>
      <c r="F41" s="37"/>
      <c r="G41" s="37"/>
      <c r="H41" s="32"/>
      <c r="I41" s="225"/>
      <c r="J41" s="225"/>
      <c r="K41" s="37"/>
    </row>
    <row r="42" spans="2:11" ht="15" customHeight="1">
      <c r="B42" s="37"/>
      <c r="C42" s="37"/>
      <c r="D42" s="37"/>
      <c r="E42" s="37"/>
      <c r="F42" s="37"/>
      <c r="G42" s="37"/>
      <c r="H42" s="32"/>
      <c r="I42" s="225"/>
      <c r="J42" s="225"/>
      <c r="K42" s="37"/>
    </row>
    <row r="43" spans="2:11" ht="15" customHeight="1">
      <c r="B43" s="37"/>
      <c r="C43" s="37"/>
      <c r="D43" s="37"/>
      <c r="E43" s="37"/>
      <c r="F43" s="37"/>
      <c r="G43" s="37"/>
      <c r="H43" s="32"/>
      <c r="I43" s="225"/>
      <c r="J43" s="225"/>
      <c r="K43" s="37"/>
    </row>
    <row r="44" spans="2:11" ht="15" customHeight="1">
      <c r="B44" s="37"/>
      <c r="C44" s="37"/>
      <c r="D44" s="37"/>
      <c r="E44" s="37"/>
      <c r="F44" s="37"/>
      <c r="G44" s="37"/>
      <c r="H44" s="32"/>
      <c r="I44" s="225"/>
      <c r="J44" s="225"/>
      <c r="K44" s="37"/>
    </row>
    <row r="45" spans="2:11" ht="15" customHeight="1">
      <c r="B45" s="37"/>
      <c r="C45" s="37"/>
      <c r="D45" s="37"/>
      <c r="E45" s="37"/>
      <c r="F45" s="37"/>
      <c r="G45" s="37"/>
      <c r="H45" s="32"/>
      <c r="I45" s="225"/>
      <c r="J45" s="225"/>
      <c r="K45" s="37"/>
    </row>
    <row r="46" spans="2:11" ht="15" customHeight="1">
      <c r="B46" s="37"/>
      <c r="C46" s="37"/>
      <c r="D46" s="37"/>
      <c r="E46" s="37"/>
      <c r="F46" s="37"/>
      <c r="G46" s="37"/>
      <c r="H46" s="32"/>
      <c r="I46" s="225"/>
      <c r="J46" s="225"/>
      <c r="K46" s="37"/>
    </row>
    <row r="47" spans="2:11" ht="15" customHeight="1">
      <c r="B47" s="461" t="s">
        <v>557</v>
      </c>
      <c r="C47" s="596"/>
      <c r="D47" s="596"/>
      <c r="E47" s="596"/>
      <c r="F47" s="596"/>
      <c r="G47" s="596"/>
      <c r="H47" s="33">
        <f>SUM(H17:H46)</f>
        <v>0</v>
      </c>
      <c r="I47" s="596"/>
      <c r="J47" s="596"/>
      <c r="K47" s="596"/>
    </row>
    <row r="48" spans="2:11" ht="15" customHeight="1">
      <c r="B48" s="191"/>
      <c r="C48" s="191"/>
      <c r="D48" s="191"/>
      <c r="E48" s="191"/>
      <c r="F48" s="191"/>
      <c r="G48" s="191"/>
      <c r="H48" s="191"/>
      <c r="I48" s="191"/>
      <c r="J48" s="191"/>
      <c r="K48" s="191"/>
    </row>
    <row r="49" spans="2:13" ht="15" customHeight="1">
      <c r="B49" s="169" t="s">
        <v>1521</v>
      </c>
      <c r="C49" s="170"/>
      <c r="D49" s="170"/>
      <c r="E49" s="170"/>
      <c r="F49" s="170"/>
      <c r="G49" s="170"/>
      <c r="H49" s="170"/>
      <c r="I49" s="170"/>
      <c r="J49" s="170"/>
      <c r="K49" s="170"/>
      <c r="L49" s="170"/>
    </row>
    <row r="50" spans="2:13" ht="15" customHeight="1">
      <c r="B50" s="191"/>
      <c r="C50" s="191"/>
      <c r="D50" s="191"/>
      <c r="E50" s="191"/>
      <c r="F50" s="191"/>
      <c r="G50" s="191"/>
      <c r="H50" s="191"/>
      <c r="I50" s="191"/>
      <c r="J50" s="191"/>
      <c r="K50" s="191"/>
    </row>
    <row r="51" spans="2:13" ht="15" customHeight="1">
      <c r="B51" s="425" t="s">
        <v>541</v>
      </c>
      <c r="C51" s="425" t="s">
        <v>542</v>
      </c>
      <c r="D51" s="425" t="s">
        <v>543</v>
      </c>
      <c r="E51" s="425" t="s">
        <v>544</v>
      </c>
      <c r="F51" s="425" t="s">
        <v>545</v>
      </c>
      <c r="G51" s="425" t="s">
        <v>667</v>
      </c>
      <c r="H51" s="425" t="s">
        <v>546</v>
      </c>
      <c r="I51" s="425" t="s">
        <v>547</v>
      </c>
      <c r="J51" s="425" t="s">
        <v>548</v>
      </c>
      <c r="K51" s="425" t="s">
        <v>549</v>
      </c>
      <c r="L51" s="122"/>
      <c r="M51" s="59"/>
    </row>
    <row r="52" spans="2:13" ht="39.75" customHeight="1">
      <c r="B52" s="464" t="s">
        <v>1511</v>
      </c>
      <c r="C52" s="464" t="s">
        <v>1522</v>
      </c>
      <c r="D52" s="464" t="s">
        <v>1523</v>
      </c>
      <c r="E52" s="464" t="s">
        <v>1514</v>
      </c>
      <c r="F52" s="464" t="s">
        <v>1515</v>
      </c>
      <c r="G52" s="464" t="s">
        <v>1516</v>
      </c>
      <c r="H52" s="464" t="s">
        <v>1517</v>
      </c>
      <c r="I52" s="464" t="s">
        <v>1500</v>
      </c>
      <c r="J52" s="464" t="s">
        <v>1368</v>
      </c>
      <c r="K52" s="464" t="s">
        <v>1520</v>
      </c>
    </row>
    <row r="53" spans="2:13" ht="15" customHeight="1">
      <c r="B53" s="37"/>
      <c r="C53" s="37"/>
      <c r="D53" s="37"/>
      <c r="E53" s="37"/>
      <c r="F53" s="37"/>
      <c r="G53" s="37"/>
      <c r="H53" s="32"/>
      <c r="I53" s="225"/>
      <c r="J53" s="225"/>
      <c r="K53" s="37"/>
    </row>
    <row r="54" spans="2:13" ht="15" customHeight="1">
      <c r="B54" s="37"/>
      <c r="C54" s="37"/>
      <c r="D54" s="37"/>
      <c r="E54" s="37"/>
      <c r="F54" s="37"/>
      <c r="G54" s="37"/>
      <c r="H54" s="32"/>
      <c r="I54" s="225"/>
      <c r="J54" s="225"/>
      <c r="K54" s="37"/>
    </row>
    <row r="55" spans="2:13" ht="15" customHeight="1">
      <c r="B55" s="37"/>
      <c r="C55" s="37"/>
      <c r="D55" s="37"/>
      <c r="E55" s="37"/>
      <c r="F55" s="37"/>
      <c r="G55" s="37"/>
      <c r="H55" s="32"/>
      <c r="I55" s="225"/>
      <c r="J55" s="225"/>
      <c r="K55" s="37"/>
    </row>
    <row r="56" spans="2:13" ht="15" customHeight="1">
      <c r="B56" s="37"/>
      <c r="C56" s="37"/>
      <c r="D56" s="37"/>
      <c r="E56" s="37"/>
      <c r="F56" s="37"/>
      <c r="G56" s="37"/>
      <c r="H56" s="32"/>
      <c r="I56" s="225"/>
      <c r="J56" s="225"/>
      <c r="K56" s="37"/>
    </row>
    <row r="57" spans="2:13" ht="15" customHeight="1">
      <c r="B57" s="37"/>
      <c r="C57" s="37"/>
      <c r="D57" s="37"/>
      <c r="E57" s="37"/>
      <c r="F57" s="37"/>
      <c r="G57" s="37"/>
      <c r="H57" s="32"/>
      <c r="I57" s="225"/>
      <c r="J57" s="225"/>
      <c r="K57" s="37"/>
    </row>
    <row r="58" spans="2:13" ht="15" customHeight="1">
      <c r="B58" s="37"/>
      <c r="C58" s="37"/>
      <c r="D58" s="37"/>
      <c r="E58" s="37"/>
      <c r="F58" s="37"/>
      <c r="G58" s="37"/>
      <c r="H58" s="32"/>
      <c r="I58" s="225"/>
      <c r="J58" s="225"/>
      <c r="K58" s="37"/>
    </row>
    <row r="59" spans="2:13" ht="15" customHeight="1">
      <c r="B59" s="37"/>
      <c r="C59" s="37"/>
      <c r="D59" s="37"/>
      <c r="E59" s="37"/>
      <c r="F59" s="37"/>
      <c r="G59" s="37"/>
      <c r="H59" s="32"/>
      <c r="I59" s="225"/>
      <c r="J59" s="225"/>
      <c r="K59" s="37"/>
    </row>
    <row r="60" spans="2:13" ht="15" customHeight="1">
      <c r="B60" s="37"/>
      <c r="C60" s="37"/>
      <c r="D60" s="37"/>
      <c r="E60" s="37"/>
      <c r="F60" s="37"/>
      <c r="G60" s="37"/>
      <c r="H60" s="32"/>
      <c r="I60" s="225"/>
      <c r="J60" s="225"/>
      <c r="K60" s="37"/>
    </row>
    <row r="61" spans="2:13" ht="15" customHeight="1">
      <c r="B61" s="37"/>
      <c r="C61" s="37"/>
      <c r="D61" s="37"/>
      <c r="E61" s="37"/>
      <c r="F61" s="37"/>
      <c r="G61" s="37"/>
      <c r="H61" s="32"/>
      <c r="I61" s="225"/>
      <c r="J61" s="225"/>
      <c r="K61" s="37"/>
    </row>
    <row r="62" spans="2:13" ht="15" customHeight="1">
      <c r="B62" s="37"/>
      <c r="C62" s="37"/>
      <c r="D62" s="37"/>
      <c r="E62" s="37"/>
      <c r="F62" s="37"/>
      <c r="G62" s="37"/>
      <c r="H62" s="32"/>
      <c r="I62" s="225"/>
      <c r="J62" s="225"/>
      <c r="K62" s="37"/>
    </row>
    <row r="63" spans="2:13" ht="15" customHeight="1">
      <c r="B63" s="37"/>
      <c r="C63" s="37"/>
      <c r="D63" s="37"/>
      <c r="E63" s="37"/>
      <c r="F63" s="37"/>
      <c r="G63" s="37"/>
      <c r="H63" s="32"/>
      <c r="I63" s="225"/>
      <c r="J63" s="225"/>
      <c r="K63" s="37"/>
    </row>
    <row r="64" spans="2:13" ht="15" customHeight="1">
      <c r="B64" s="37"/>
      <c r="C64" s="37"/>
      <c r="D64" s="37"/>
      <c r="E64" s="37"/>
      <c r="F64" s="37"/>
      <c r="G64" s="37"/>
      <c r="H64" s="32"/>
      <c r="I64" s="225"/>
      <c r="J64" s="225"/>
      <c r="K64" s="37"/>
    </row>
    <row r="65" spans="2:11" ht="15" customHeight="1">
      <c r="B65" s="37"/>
      <c r="C65" s="37"/>
      <c r="D65" s="37"/>
      <c r="E65" s="37"/>
      <c r="F65" s="37"/>
      <c r="G65" s="37"/>
      <c r="H65" s="32"/>
      <c r="I65" s="225"/>
      <c r="J65" s="225"/>
      <c r="K65" s="37"/>
    </row>
    <row r="66" spans="2:11" ht="15" customHeight="1">
      <c r="B66" s="37"/>
      <c r="C66" s="37"/>
      <c r="D66" s="37"/>
      <c r="E66" s="37"/>
      <c r="F66" s="37"/>
      <c r="G66" s="37"/>
      <c r="H66" s="32"/>
      <c r="I66" s="225"/>
      <c r="J66" s="225"/>
      <c r="K66" s="37"/>
    </row>
    <row r="67" spans="2:11" ht="15" customHeight="1">
      <c r="B67" s="37"/>
      <c r="C67" s="37"/>
      <c r="D67" s="37"/>
      <c r="E67" s="37"/>
      <c r="F67" s="37"/>
      <c r="G67" s="37"/>
      <c r="H67" s="32"/>
      <c r="I67" s="225"/>
      <c r="J67" s="225"/>
      <c r="K67" s="37"/>
    </row>
    <row r="68" spans="2:11" ht="15" customHeight="1">
      <c r="B68" s="37"/>
      <c r="C68" s="37"/>
      <c r="D68" s="37"/>
      <c r="E68" s="37"/>
      <c r="F68" s="37"/>
      <c r="G68" s="37"/>
      <c r="H68" s="32"/>
      <c r="I68" s="225"/>
      <c r="J68" s="225"/>
      <c r="K68" s="37"/>
    </row>
    <row r="69" spans="2:11" ht="15" customHeight="1">
      <c r="B69" s="37"/>
      <c r="C69" s="37"/>
      <c r="D69" s="37"/>
      <c r="E69" s="37"/>
      <c r="F69" s="37"/>
      <c r="G69" s="37"/>
      <c r="H69" s="32"/>
      <c r="I69" s="225"/>
      <c r="J69" s="225"/>
      <c r="K69" s="37"/>
    </row>
    <row r="70" spans="2:11" ht="15" customHeight="1">
      <c r="B70" s="37"/>
      <c r="C70" s="37"/>
      <c r="D70" s="37"/>
      <c r="E70" s="37"/>
      <c r="F70" s="37"/>
      <c r="G70" s="37"/>
      <c r="H70" s="32"/>
      <c r="I70" s="225"/>
      <c r="J70" s="225"/>
      <c r="K70" s="37"/>
    </row>
    <row r="71" spans="2:11" ht="15" customHeight="1">
      <c r="B71" s="37"/>
      <c r="C71" s="37"/>
      <c r="D71" s="37"/>
      <c r="E71" s="37"/>
      <c r="F71" s="37"/>
      <c r="G71" s="37"/>
      <c r="H71" s="32"/>
      <c r="I71" s="225"/>
      <c r="J71" s="225"/>
      <c r="K71" s="37"/>
    </row>
    <row r="72" spans="2:11" ht="15" customHeight="1">
      <c r="B72" s="37"/>
      <c r="C72" s="37"/>
      <c r="D72" s="37"/>
      <c r="E72" s="37"/>
      <c r="F72" s="37"/>
      <c r="G72" s="37"/>
      <c r="H72" s="32"/>
      <c r="I72" s="225"/>
      <c r="J72" s="225"/>
      <c r="K72" s="37"/>
    </row>
    <row r="73" spans="2:11" ht="15" customHeight="1">
      <c r="B73" s="37"/>
      <c r="C73" s="37"/>
      <c r="D73" s="37"/>
      <c r="E73" s="37"/>
      <c r="F73" s="37"/>
      <c r="G73" s="37"/>
      <c r="H73" s="32"/>
      <c r="I73" s="225"/>
      <c r="J73" s="225"/>
      <c r="K73" s="37"/>
    </row>
    <row r="74" spans="2:11" ht="15" customHeight="1">
      <c r="B74" s="37"/>
      <c r="C74" s="37"/>
      <c r="D74" s="37"/>
      <c r="E74" s="37"/>
      <c r="F74" s="37"/>
      <c r="G74" s="37"/>
      <c r="H74" s="32"/>
      <c r="I74" s="225"/>
      <c r="J74" s="225"/>
      <c r="K74" s="37"/>
    </row>
    <row r="75" spans="2:11" ht="15" customHeight="1">
      <c r="B75" s="37"/>
      <c r="C75" s="37"/>
      <c r="D75" s="37"/>
      <c r="E75" s="37"/>
      <c r="F75" s="37"/>
      <c r="G75" s="37"/>
      <c r="H75" s="32"/>
      <c r="I75" s="225"/>
      <c r="J75" s="225"/>
      <c r="K75" s="37"/>
    </row>
    <row r="76" spans="2:11" ht="15" customHeight="1">
      <c r="B76" s="37"/>
      <c r="C76" s="37"/>
      <c r="D76" s="37"/>
      <c r="E76" s="37"/>
      <c r="F76" s="37"/>
      <c r="G76" s="37"/>
      <c r="H76" s="32"/>
      <c r="I76" s="225"/>
      <c r="J76" s="225"/>
      <c r="K76" s="37"/>
    </row>
    <row r="77" spans="2:11" ht="15" customHeight="1">
      <c r="B77" s="37"/>
      <c r="C77" s="37"/>
      <c r="D77" s="37"/>
      <c r="E77" s="37"/>
      <c r="F77" s="37"/>
      <c r="G77" s="37"/>
      <c r="H77" s="32"/>
      <c r="I77" s="225"/>
      <c r="J77" s="225"/>
      <c r="K77" s="37"/>
    </row>
    <row r="78" spans="2:11" ht="15" customHeight="1">
      <c r="B78" s="37"/>
      <c r="C78" s="37"/>
      <c r="D78" s="37"/>
      <c r="E78" s="37"/>
      <c r="F78" s="37"/>
      <c r="G78" s="37"/>
      <c r="H78" s="32"/>
      <c r="I78" s="225"/>
      <c r="J78" s="225"/>
      <c r="K78" s="37"/>
    </row>
    <row r="79" spans="2:11" ht="15" customHeight="1">
      <c r="B79" s="37"/>
      <c r="C79" s="37"/>
      <c r="D79" s="37"/>
      <c r="E79" s="37"/>
      <c r="F79" s="37"/>
      <c r="G79" s="37"/>
      <c r="H79" s="32"/>
      <c r="I79" s="225"/>
      <c r="J79" s="225"/>
      <c r="K79" s="37"/>
    </row>
    <row r="80" spans="2:11" ht="15" customHeight="1">
      <c r="B80" s="37"/>
      <c r="C80" s="37"/>
      <c r="D80" s="37"/>
      <c r="E80" s="37"/>
      <c r="F80" s="37"/>
      <c r="G80" s="37"/>
      <c r="H80" s="32"/>
      <c r="I80" s="225"/>
      <c r="J80" s="225"/>
      <c r="K80" s="37"/>
    </row>
    <row r="81" spans="2:12" ht="15" customHeight="1">
      <c r="B81" s="37"/>
      <c r="C81" s="37"/>
      <c r="D81" s="37"/>
      <c r="E81" s="37"/>
      <c r="F81" s="37"/>
      <c r="G81" s="37"/>
      <c r="H81" s="32"/>
      <c r="I81" s="225"/>
      <c r="J81" s="225"/>
      <c r="K81" s="37"/>
    </row>
    <row r="82" spans="2:12" ht="15" customHeight="1">
      <c r="B82" s="37"/>
      <c r="C82" s="37"/>
      <c r="D82" s="37"/>
      <c r="E82" s="37"/>
      <c r="F82" s="37"/>
      <c r="G82" s="37"/>
      <c r="H82" s="32"/>
      <c r="I82" s="225"/>
      <c r="J82" s="225"/>
      <c r="K82" s="37"/>
    </row>
    <row r="83" spans="2:12" ht="15" customHeight="1">
      <c r="B83" s="461" t="s">
        <v>557</v>
      </c>
      <c r="C83" s="596"/>
      <c r="D83" s="226"/>
      <c r="E83" s="596"/>
      <c r="F83" s="596"/>
      <c r="G83" s="596"/>
      <c r="H83" s="33">
        <f>SUM(H53:H82)</f>
        <v>0</v>
      </c>
      <c r="I83" s="597"/>
      <c r="J83" s="597"/>
      <c r="K83" s="596"/>
    </row>
    <row r="84" spans="2:12" ht="15" customHeight="1">
      <c r="B84" s="191"/>
      <c r="C84" s="191"/>
      <c r="D84" s="191"/>
      <c r="E84" s="191"/>
      <c r="F84" s="191"/>
      <c r="G84" s="191"/>
      <c r="H84" s="191"/>
      <c r="I84" s="191"/>
      <c r="J84" s="191"/>
      <c r="K84" s="191"/>
    </row>
    <row r="85" spans="2:12" ht="15" customHeight="1">
      <c r="B85" s="169" t="s">
        <v>1524</v>
      </c>
      <c r="C85" s="170"/>
      <c r="D85" s="170"/>
      <c r="E85" s="170"/>
      <c r="F85" s="170"/>
      <c r="G85" s="170"/>
      <c r="H85" s="170"/>
      <c r="I85" s="170"/>
      <c r="J85" s="170"/>
      <c r="K85" s="170"/>
      <c r="L85" s="170"/>
    </row>
    <row r="86" spans="2:12" ht="15" customHeight="1">
      <c r="B86" s="191"/>
      <c r="C86" s="191"/>
      <c r="D86" s="191"/>
      <c r="E86" s="191"/>
      <c r="F86" s="191"/>
      <c r="G86" s="191"/>
      <c r="H86" s="191"/>
      <c r="I86" s="191"/>
      <c r="J86" s="191"/>
      <c r="K86" s="191"/>
    </row>
    <row r="87" spans="2:12" ht="15" customHeight="1">
      <c r="B87" s="425" t="s">
        <v>541</v>
      </c>
      <c r="C87" s="425" t="s">
        <v>542</v>
      </c>
      <c r="D87" s="425" t="s">
        <v>543</v>
      </c>
      <c r="E87" s="425" t="s">
        <v>544</v>
      </c>
      <c r="F87" s="425" t="s">
        <v>545</v>
      </c>
      <c r="G87" s="425" t="s">
        <v>667</v>
      </c>
      <c r="H87" s="425" t="s">
        <v>546</v>
      </c>
      <c r="I87" s="425" t="s">
        <v>547</v>
      </c>
      <c r="J87" s="59"/>
      <c r="K87" s="191"/>
    </row>
    <row r="88" spans="2:12" ht="39.75" customHeight="1">
      <c r="B88" s="464" t="s">
        <v>1511</v>
      </c>
      <c r="C88" s="464" t="s">
        <v>1525</v>
      </c>
      <c r="D88" s="464" t="s">
        <v>1526</v>
      </c>
      <c r="E88" s="464" t="s">
        <v>1527</v>
      </c>
      <c r="F88" s="464" t="s">
        <v>1515</v>
      </c>
      <c r="G88" s="464" t="s">
        <v>1517</v>
      </c>
      <c r="H88" s="464" t="s">
        <v>1500</v>
      </c>
      <c r="I88" s="464" t="s">
        <v>1368</v>
      </c>
      <c r="J88" s="191"/>
      <c r="K88" s="191"/>
    </row>
    <row r="89" spans="2:12" ht="15" customHeight="1">
      <c r="B89" s="37"/>
      <c r="C89" s="37"/>
      <c r="D89" s="37"/>
      <c r="E89" s="37"/>
      <c r="F89" s="37"/>
      <c r="G89" s="32"/>
      <c r="H89" s="225"/>
      <c r="I89" s="225"/>
      <c r="J89" s="191"/>
      <c r="K89" s="191"/>
    </row>
    <row r="90" spans="2:12" ht="15" customHeight="1">
      <c r="B90" s="37"/>
      <c r="C90" s="37"/>
      <c r="D90" s="37"/>
      <c r="E90" s="37"/>
      <c r="F90" s="37"/>
      <c r="G90" s="32"/>
      <c r="H90" s="225"/>
      <c r="I90" s="225"/>
      <c r="J90" s="191"/>
      <c r="K90" s="191"/>
    </row>
    <row r="91" spans="2:12" ht="15" customHeight="1">
      <c r="B91" s="37"/>
      <c r="C91" s="37"/>
      <c r="D91" s="37"/>
      <c r="E91" s="37"/>
      <c r="F91" s="37"/>
      <c r="G91" s="32"/>
      <c r="H91" s="225"/>
      <c r="I91" s="225"/>
      <c r="J91" s="191"/>
      <c r="K91" s="191"/>
    </row>
    <row r="92" spans="2:12" ht="15" customHeight="1">
      <c r="B92" s="37"/>
      <c r="C92" s="37"/>
      <c r="D92" s="37"/>
      <c r="E92" s="37"/>
      <c r="F92" s="37"/>
      <c r="G92" s="32"/>
      <c r="H92" s="225"/>
      <c r="I92" s="225"/>
      <c r="J92" s="191"/>
      <c r="K92" s="191"/>
    </row>
    <row r="93" spans="2:12" ht="15" customHeight="1">
      <c r="B93" s="37"/>
      <c r="C93" s="37"/>
      <c r="D93" s="37"/>
      <c r="E93" s="37"/>
      <c r="F93" s="37"/>
      <c r="G93" s="32"/>
      <c r="H93" s="225"/>
      <c r="I93" s="225"/>
      <c r="J93" s="191"/>
      <c r="K93" s="191"/>
    </row>
    <row r="94" spans="2:12" ht="15" customHeight="1">
      <c r="B94" s="37"/>
      <c r="C94" s="37"/>
      <c r="D94" s="37"/>
      <c r="E94" s="37"/>
      <c r="F94" s="37"/>
      <c r="G94" s="32"/>
      <c r="H94" s="225"/>
      <c r="I94" s="225"/>
      <c r="J94" s="191"/>
      <c r="K94" s="191"/>
    </row>
    <row r="95" spans="2:12" ht="15" customHeight="1">
      <c r="B95" s="37"/>
      <c r="C95" s="37"/>
      <c r="D95" s="37"/>
      <c r="E95" s="37"/>
      <c r="F95" s="37"/>
      <c r="G95" s="32"/>
      <c r="H95" s="225"/>
      <c r="I95" s="225"/>
      <c r="J95" s="191"/>
      <c r="K95" s="191"/>
    </row>
    <row r="96" spans="2:12" ht="15" customHeight="1">
      <c r="B96" s="37"/>
      <c r="C96" s="37"/>
      <c r="D96" s="37"/>
      <c r="E96" s="37"/>
      <c r="F96" s="37"/>
      <c r="G96" s="32"/>
      <c r="H96" s="225"/>
      <c r="I96" s="225"/>
      <c r="J96" s="191"/>
      <c r="K96" s="191"/>
    </row>
    <row r="97" spans="2:11" ht="15" customHeight="1">
      <c r="B97" s="37"/>
      <c r="C97" s="37"/>
      <c r="D97" s="37"/>
      <c r="E97" s="37"/>
      <c r="F97" s="37"/>
      <c r="G97" s="32"/>
      <c r="H97" s="225"/>
      <c r="I97" s="225"/>
      <c r="J97" s="191"/>
      <c r="K97" s="191"/>
    </row>
    <row r="98" spans="2:11" ht="15" customHeight="1">
      <c r="B98" s="37"/>
      <c r="C98" s="37"/>
      <c r="D98" s="37"/>
      <c r="E98" s="37"/>
      <c r="F98" s="37"/>
      <c r="G98" s="32"/>
      <c r="H98" s="225"/>
      <c r="I98" s="225"/>
      <c r="J98" s="191"/>
      <c r="K98" s="191"/>
    </row>
    <row r="99" spans="2:11" ht="15" customHeight="1">
      <c r="B99" s="37"/>
      <c r="C99" s="37"/>
      <c r="D99" s="37"/>
      <c r="E99" s="37"/>
      <c r="F99" s="37"/>
      <c r="G99" s="32"/>
      <c r="H99" s="225"/>
      <c r="I99" s="225"/>
      <c r="J99" s="191"/>
      <c r="K99" s="191"/>
    </row>
    <row r="100" spans="2:11" ht="15" customHeight="1">
      <c r="B100" s="37"/>
      <c r="C100" s="37"/>
      <c r="D100" s="37"/>
      <c r="E100" s="37"/>
      <c r="F100" s="37"/>
      <c r="G100" s="32"/>
      <c r="H100" s="225"/>
      <c r="I100" s="225"/>
      <c r="J100" s="191"/>
      <c r="K100" s="191"/>
    </row>
    <row r="101" spans="2:11" ht="15" customHeight="1">
      <c r="B101" s="37"/>
      <c r="C101" s="37"/>
      <c r="D101" s="37"/>
      <c r="E101" s="37"/>
      <c r="F101" s="37"/>
      <c r="G101" s="32"/>
      <c r="H101" s="225"/>
      <c r="I101" s="225"/>
      <c r="J101" s="191"/>
      <c r="K101" s="191"/>
    </row>
    <row r="102" spans="2:11" ht="15" customHeight="1">
      <c r="B102" s="37"/>
      <c r="C102" s="37"/>
      <c r="D102" s="37"/>
      <c r="E102" s="37"/>
      <c r="F102" s="37"/>
      <c r="G102" s="32"/>
      <c r="H102" s="225"/>
      <c r="I102" s="225"/>
      <c r="J102" s="191"/>
      <c r="K102" s="191"/>
    </row>
    <row r="103" spans="2:11" ht="15" customHeight="1">
      <c r="B103" s="37"/>
      <c r="C103" s="37"/>
      <c r="D103" s="37"/>
      <c r="E103" s="37"/>
      <c r="F103" s="37"/>
      <c r="G103" s="32"/>
      <c r="H103" s="225"/>
      <c r="I103" s="225"/>
      <c r="J103" s="191"/>
      <c r="K103" s="191"/>
    </row>
    <row r="104" spans="2:11" ht="15" customHeight="1">
      <c r="B104" s="37"/>
      <c r="C104" s="37"/>
      <c r="D104" s="37"/>
      <c r="E104" s="37"/>
      <c r="F104" s="37"/>
      <c r="G104" s="32"/>
      <c r="H104" s="225"/>
      <c r="I104" s="225"/>
      <c r="J104" s="191"/>
      <c r="K104" s="191"/>
    </row>
    <row r="105" spans="2:11" ht="15" customHeight="1">
      <c r="B105" s="37"/>
      <c r="C105" s="37"/>
      <c r="D105" s="37"/>
      <c r="E105" s="37"/>
      <c r="F105" s="37"/>
      <c r="G105" s="32"/>
      <c r="H105" s="225"/>
      <c r="I105" s="225"/>
      <c r="J105" s="191"/>
      <c r="K105" s="191"/>
    </row>
    <row r="106" spans="2:11" ht="15" customHeight="1">
      <c r="B106" s="37"/>
      <c r="C106" s="37"/>
      <c r="D106" s="37"/>
      <c r="E106" s="37"/>
      <c r="F106" s="37"/>
      <c r="G106" s="32"/>
      <c r="H106" s="225"/>
      <c r="I106" s="225"/>
      <c r="J106" s="191"/>
      <c r="K106" s="191"/>
    </row>
    <row r="107" spans="2:11" ht="15" customHeight="1">
      <c r="B107" s="37"/>
      <c r="C107" s="37"/>
      <c r="D107" s="37"/>
      <c r="E107" s="37"/>
      <c r="F107" s="37"/>
      <c r="G107" s="32"/>
      <c r="H107" s="225"/>
      <c r="I107" s="225"/>
      <c r="J107" s="191"/>
      <c r="K107" s="191"/>
    </row>
    <row r="108" spans="2:11" ht="15" customHeight="1">
      <c r="B108" s="37"/>
      <c r="C108" s="37"/>
      <c r="D108" s="37"/>
      <c r="E108" s="37"/>
      <c r="F108" s="37"/>
      <c r="G108" s="32"/>
      <c r="H108" s="225"/>
      <c r="I108" s="225"/>
      <c r="J108" s="191"/>
      <c r="K108" s="191"/>
    </row>
    <row r="109" spans="2:11" ht="15" customHeight="1">
      <c r="B109" s="37"/>
      <c r="C109" s="37"/>
      <c r="D109" s="37"/>
      <c r="E109" s="37"/>
      <c r="F109" s="37"/>
      <c r="G109" s="32"/>
      <c r="H109" s="225"/>
      <c r="I109" s="225"/>
      <c r="J109" s="191"/>
      <c r="K109" s="191"/>
    </row>
    <row r="110" spans="2:11" ht="15" customHeight="1">
      <c r="B110" s="37"/>
      <c r="C110" s="37"/>
      <c r="D110" s="37"/>
      <c r="E110" s="37"/>
      <c r="F110" s="37"/>
      <c r="G110" s="32"/>
      <c r="H110" s="225"/>
      <c r="I110" s="225"/>
      <c r="J110" s="191"/>
      <c r="K110" s="191"/>
    </row>
    <row r="111" spans="2:11" ht="15" customHeight="1">
      <c r="B111" s="37"/>
      <c r="C111" s="37"/>
      <c r="D111" s="37"/>
      <c r="E111" s="37"/>
      <c r="F111" s="37"/>
      <c r="G111" s="32"/>
      <c r="H111" s="225"/>
      <c r="I111" s="225"/>
      <c r="J111" s="191"/>
      <c r="K111" s="191"/>
    </row>
    <row r="112" spans="2:11" ht="15" customHeight="1">
      <c r="B112" s="37"/>
      <c r="C112" s="37"/>
      <c r="D112" s="37"/>
      <c r="E112" s="37"/>
      <c r="F112" s="37"/>
      <c r="G112" s="32"/>
      <c r="H112" s="225"/>
      <c r="I112" s="225"/>
      <c r="J112" s="191"/>
      <c r="K112" s="191"/>
    </row>
    <row r="113" spans="2:12" ht="15" customHeight="1">
      <c r="B113" s="37"/>
      <c r="C113" s="37"/>
      <c r="D113" s="37"/>
      <c r="E113" s="37"/>
      <c r="F113" s="37"/>
      <c r="G113" s="32"/>
      <c r="H113" s="225"/>
      <c r="I113" s="225"/>
      <c r="J113" s="191"/>
      <c r="K113" s="191"/>
    </row>
    <row r="114" spans="2:12" ht="15" customHeight="1">
      <c r="B114" s="37"/>
      <c r="C114" s="37"/>
      <c r="D114" s="37"/>
      <c r="E114" s="37"/>
      <c r="F114" s="37"/>
      <c r="G114" s="32"/>
      <c r="H114" s="225"/>
      <c r="I114" s="225"/>
      <c r="J114" s="191"/>
      <c r="K114" s="191"/>
    </row>
    <row r="115" spans="2:12" ht="15" customHeight="1">
      <c r="B115" s="37"/>
      <c r="C115" s="37"/>
      <c r="D115" s="37"/>
      <c r="E115" s="37"/>
      <c r="F115" s="37"/>
      <c r="G115" s="32"/>
      <c r="H115" s="225"/>
      <c r="I115" s="225"/>
      <c r="J115" s="191"/>
      <c r="K115" s="191"/>
    </row>
    <row r="116" spans="2:12" ht="15" customHeight="1">
      <c r="B116" s="37"/>
      <c r="C116" s="37"/>
      <c r="D116" s="37"/>
      <c r="E116" s="37"/>
      <c r="F116" s="37"/>
      <c r="G116" s="32"/>
      <c r="H116" s="225"/>
      <c r="I116" s="225"/>
      <c r="J116" s="191"/>
      <c r="K116" s="191"/>
    </row>
    <row r="117" spans="2:12" ht="15" customHeight="1">
      <c r="B117" s="37"/>
      <c r="C117" s="37"/>
      <c r="D117" s="37"/>
      <c r="E117" s="37"/>
      <c r="F117" s="37"/>
      <c r="G117" s="32"/>
      <c r="H117" s="225"/>
      <c r="I117" s="225"/>
      <c r="J117" s="191"/>
      <c r="K117" s="191"/>
    </row>
    <row r="118" spans="2:12" ht="15" customHeight="1">
      <c r="B118" s="37"/>
      <c r="C118" s="37"/>
      <c r="D118" s="37"/>
      <c r="E118" s="37"/>
      <c r="F118" s="37"/>
      <c r="G118" s="32"/>
      <c r="H118" s="225"/>
      <c r="I118" s="225"/>
      <c r="J118" s="191"/>
      <c r="K118" s="191"/>
    </row>
    <row r="119" spans="2:12" ht="15" customHeight="1">
      <c r="B119" s="461" t="s">
        <v>557</v>
      </c>
      <c r="C119" s="596"/>
      <c r="D119" s="596"/>
      <c r="E119" s="596"/>
      <c r="F119" s="596"/>
      <c r="G119" s="33">
        <f>SUM(G89:G118)</f>
        <v>0</v>
      </c>
      <c r="H119" s="597"/>
      <c r="I119" s="597"/>
      <c r="J119" s="191"/>
      <c r="K119" s="191"/>
    </row>
    <row r="120" spans="2:12" ht="15" customHeight="1">
      <c r="B120" s="191"/>
      <c r="C120" s="191"/>
      <c r="D120" s="191"/>
      <c r="E120" s="191"/>
      <c r="F120" s="191"/>
      <c r="G120" s="191"/>
      <c r="H120" s="191"/>
      <c r="I120" s="191"/>
      <c r="J120" s="191"/>
      <c r="K120" s="191"/>
    </row>
    <row r="121" spans="2:12" ht="15" customHeight="1">
      <c r="B121" s="169" t="s">
        <v>1528</v>
      </c>
      <c r="C121" s="170"/>
      <c r="D121" s="170"/>
      <c r="E121" s="170"/>
      <c r="F121" s="170"/>
      <c r="G121" s="170"/>
      <c r="H121" s="170"/>
      <c r="I121" s="170"/>
      <c r="J121" s="170"/>
      <c r="K121" s="170"/>
      <c r="L121" s="170"/>
    </row>
    <row r="122" spans="2:12" ht="15" customHeight="1">
      <c r="B122" s="191"/>
      <c r="C122" s="191"/>
      <c r="D122" s="191"/>
      <c r="E122" s="191"/>
      <c r="F122" s="191"/>
      <c r="G122" s="191"/>
      <c r="H122" s="191"/>
      <c r="I122" s="191"/>
      <c r="J122" s="191"/>
      <c r="K122" s="191"/>
    </row>
    <row r="123" spans="2:12" ht="15" customHeight="1">
      <c r="B123" s="425" t="s">
        <v>541</v>
      </c>
      <c r="C123" s="425" t="s">
        <v>542</v>
      </c>
      <c r="D123" s="425" t="s">
        <v>543</v>
      </c>
      <c r="E123" s="425" t="s">
        <v>544</v>
      </c>
      <c r="F123" s="425" t="s">
        <v>545</v>
      </c>
      <c r="G123" s="425" t="s">
        <v>667</v>
      </c>
      <c r="H123" s="425" t="s">
        <v>546</v>
      </c>
      <c r="I123" s="425" t="s">
        <v>547</v>
      </c>
      <c r="J123" s="59"/>
      <c r="K123" s="191"/>
    </row>
    <row r="124" spans="2:12" ht="53.1" customHeight="1">
      <c r="B124" s="464" t="s">
        <v>1511</v>
      </c>
      <c r="C124" s="464" t="s">
        <v>1529</v>
      </c>
      <c r="D124" s="464" t="s">
        <v>1530</v>
      </c>
      <c r="E124" s="464" t="s">
        <v>1531</v>
      </c>
      <c r="F124" s="464" t="s">
        <v>1532</v>
      </c>
      <c r="G124" s="464" t="s">
        <v>1533</v>
      </c>
      <c r="H124" s="464" t="s">
        <v>1534</v>
      </c>
      <c r="I124" s="464" t="s">
        <v>1368</v>
      </c>
      <c r="J124" s="191"/>
      <c r="K124" s="191"/>
    </row>
    <row r="125" spans="2:12" ht="15" customHeight="1">
      <c r="B125" s="37"/>
      <c r="C125" s="37"/>
      <c r="D125" s="200"/>
      <c r="E125" s="200"/>
      <c r="F125" s="200"/>
      <c r="G125" s="32"/>
      <c r="H125" s="225"/>
      <c r="I125" s="225"/>
      <c r="J125" s="191"/>
      <c r="K125" s="191"/>
    </row>
    <row r="126" spans="2:12" ht="15" customHeight="1">
      <c r="B126" s="37"/>
      <c r="C126" s="37"/>
      <c r="D126" s="200"/>
      <c r="E126" s="200"/>
      <c r="F126" s="200"/>
      <c r="G126" s="32"/>
      <c r="H126" s="225"/>
      <c r="I126" s="225"/>
      <c r="J126" s="191"/>
      <c r="K126" s="191"/>
    </row>
    <row r="127" spans="2:12" ht="15" customHeight="1">
      <c r="B127" s="37"/>
      <c r="C127" s="37"/>
      <c r="D127" s="200"/>
      <c r="E127" s="200"/>
      <c r="F127" s="200"/>
      <c r="G127" s="32"/>
      <c r="H127" s="225"/>
      <c r="I127" s="225"/>
      <c r="J127" s="191"/>
      <c r="K127" s="191"/>
    </row>
    <row r="128" spans="2:12" ht="15" customHeight="1">
      <c r="B128" s="37"/>
      <c r="C128" s="37"/>
      <c r="D128" s="200"/>
      <c r="E128" s="200"/>
      <c r="F128" s="200"/>
      <c r="G128" s="32"/>
      <c r="H128" s="225"/>
      <c r="I128" s="225"/>
      <c r="J128" s="191"/>
      <c r="K128" s="191"/>
    </row>
    <row r="129" spans="2:11" ht="15" customHeight="1">
      <c r="B129" s="37"/>
      <c r="C129" s="37"/>
      <c r="D129" s="200"/>
      <c r="E129" s="200"/>
      <c r="F129" s="200"/>
      <c r="G129" s="32"/>
      <c r="H129" s="225"/>
      <c r="I129" s="225"/>
      <c r="J129" s="191"/>
      <c r="K129" s="191"/>
    </row>
    <row r="130" spans="2:11" ht="15" customHeight="1">
      <c r="B130" s="37"/>
      <c r="C130" s="37"/>
      <c r="D130" s="200"/>
      <c r="E130" s="200"/>
      <c r="F130" s="200"/>
      <c r="G130" s="32"/>
      <c r="H130" s="225"/>
      <c r="I130" s="225"/>
      <c r="J130" s="191"/>
      <c r="K130" s="191"/>
    </row>
    <row r="131" spans="2:11" ht="15" customHeight="1">
      <c r="B131" s="37"/>
      <c r="C131" s="37"/>
      <c r="D131" s="200"/>
      <c r="E131" s="200"/>
      <c r="F131" s="200"/>
      <c r="G131" s="32"/>
      <c r="H131" s="225"/>
      <c r="I131" s="225"/>
      <c r="J131" s="191"/>
      <c r="K131" s="191"/>
    </row>
    <row r="132" spans="2:11" ht="15" customHeight="1">
      <c r="B132" s="37"/>
      <c r="C132" s="37"/>
      <c r="D132" s="200"/>
      <c r="E132" s="200"/>
      <c r="F132" s="200"/>
      <c r="G132" s="32"/>
      <c r="H132" s="225"/>
      <c r="I132" s="225"/>
      <c r="J132" s="191"/>
      <c r="K132" s="191"/>
    </row>
    <row r="133" spans="2:11" ht="15" customHeight="1">
      <c r="B133" s="37"/>
      <c r="C133" s="37"/>
      <c r="D133" s="200"/>
      <c r="E133" s="200"/>
      <c r="F133" s="200"/>
      <c r="G133" s="32"/>
      <c r="H133" s="225"/>
      <c r="I133" s="225"/>
      <c r="J133" s="191"/>
      <c r="K133" s="191"/>
    </row>
    <row r="134" spans="2:11" ht="15" customHeight="1">
      <c r="B134" s="37"/>
      <c r="C134" s="37"/>
      <c r="D134" s="200"/>
      <c r="E134" s="200"/>
      <c r="F134" s="200"/>
      <c r="G134" s="32"/>
      <c r="H134" s="225"/>
      <c r="I134" s="225"/>
      <c r="J134" s="191"/>
      <c r="K134" s="191"/>
    </row>
    <row r="135" spans="2:11" ht="15" customHeight="1">
      <c r="B135" s="37"/>
      <c r="C135" s="37"/>
      <c r="D135" s="200"/>
      <c r="E135" s="200"/>
      <c r="F135" s="200"/>
      <c r="G135" s="32"/>
      <c r="H135" s="225"/>
      <c r="I135" s="225"/>
      <c r="J135" s="191"/>
      <c r="K135" s="191"/>
    </row>
    <row r="136" spans="2:11" ht="15" customHeight="1">
      <c r="B136" s="37"/>
      <c r="C136" s="37"/>
      <c r="D136" s="200"/>
      <c r="E136" s="200"/>
      <c r="F136" s="200"/>
      <c r="G136" s="32"/>
      <c r="H136" s="225"/>
      <c r="I136" s="225"/>
      <c r="J136" s="191"/>
      <c r="K136" s="191"/>
    </row>
    <row r="137" spans="2:11" ht="15" customHeight="1">
      <c r="B137" s="37"/>
      <c r="C137" s="37"/>
      <c r="D137" s="200"/>
      <c r="E137" s="200"/>
      <c r="F137" s="200"/>
      <c r="G137" s="32"/>
      <c r="H137" s="225"/>
      <c r="I137" s="225"/>
      <c r="J137" s="191"/>
      <c r="K137" s="191"/>
    </row>
    <row r="138" spans="2:11" ht="15" customHeight="1">
      <c r="B138" s="37"/>
      <c r="C138" s="37"/>
      <c r="D138" s="200"/>
      <c r="E138" s="200"/>
      <c r="F138" s="200"/>
      <c r="G138" s="32"/>
      <c r="H138" s="225"/>
      <c r="I138" s="225"/>
      <c r="J138" s="191"/>
      <c r="K138" s="191"/>
    </row>
    <row r="139" spans="2:11" ht="15" customHeight="1">
      <c r="B139" s="37"/>
      <c r="C139" s="37"/>
      <c r="D139" s="200"/>
      <c r="E139" s="200"/>
      <c r="F139" s="200"/>
      <c r="G139" s="32"/>
      <c r="H139" s="225"/>
      <c r="I139" s="225"/>
      <c r="J139" s="191"/>
      <c r="K139" s="191"/>
    </row>
    <row r="140" spans="2:11" ht="15" customHeight="1">
      <c r="B140" s="37"/>
      <c r="C140" s="37"/>
      <c r="D140" s="200"/>
      <c r="E140" s="200"/>
      <c r="F140" s="200"/>
      <c r="G140" s="32"/>
      <c r="H140" s="225"/>
      <c r="I140" s="225"/>
      <c r="J140" s="191"/>
      <c r="K140" s="191"/>
    </row>
    <row r="141" spans="2:11" ht="15" customHeight="1">
      <c r="B141" s="37"/>
      <c r="C141" s="37"/>
      <c r="D141" s="200"/>
      <c r="E141" s="200"/>
      <c r="F141" s="200"/>
      <c r="G141" s="32"/>
      <c r="H141" s="225"/>
      <c r="I141" s="225"/>
      <c r="J141" s="191"/>
      <c r="K141" s="191"/>
    </row>
    <row r="142" spans="2:11" ht="15" customHeight="1">
      <c r="B142" s="37"/>
      <c r="C142" s="37"/>
      <c r="D142" s="200"/>
      <c r="E142" s="200"/>
      <c r="F142" s="200"/>
      <c r="G142" s="32"/>
      <c r="H142" s="225"/>
      <c r="I142" s="225"/>
      <c r="J142" s="191"/>
      <c r="K142" s="191"/>
    </row>
    <row r="143" spans="2:11" ht="15" customHeight="1">
      <c r="B143" s="37"/>
      <c r="C143" s="37"/>
      <c r="D143" s="200"/>
      <c r="E143" s="200"/>
      <c r="F143" s="200"/>
      <c r="G143" s="32"/>
      <c r="H143" s="225"/>
      <c r="I143" s="225"/>
      <c r="J143" s="191"/>
      <c r="K143" s="191"/>
    </row>
    <row r="144" spans="2:11" ht="15" customHeight="1">
      <c r="B144" s="37"/>
      <c r="C144" s="37"/>
      <c r="D144" s="200"/>
      <c r="E144" s="200"/>
      <c r="F144" s="200"/>
      <c r="G144" s="32"/>
      <c r="H144" s="225"/>
      <c r="I144" s="225"/>
      <c r="J144" s="191"/>
      <c r="K144" s="191"/>
    </row>
    <row r="145" spans="2:26" ht="15" customHeight="1">
      <c r="B145" s="37"/>
      <c r="C145" s="37"/>
      <c r="D145" s="200"/>
      <c r="E145" s="200"/>
      <c r="F145" s="200"/>
      <c r="G145" s="32"/>
      <c r="H145" s="225"/>
      <c r="I145" s="225"/>
      <c r="J145" s="191"/>
      <c r="K145" s="191"/>
    </row>
    <row r="146" spans="2:26" ht="15" customHeight="1">
      <c r="B146" s="37"/>
      <c r="C146" s="37"/>
      <c r="D146" s="200"/>
      <c r="E146" s="200"/>
      <c r="F146" s="200"/>
      <c r="G146" s="32"/>
      <c r="H146" s="225"/>
      <c r="I146" s="225"/>
      <c r="J146" s="191"/>
      <c r="K146" s="191"/>
    </row>
    <row r="147" spans="2:26" ht="15" customHeight="1">
      <c r="B147" s="37"/>
      <c r="C147" s="37"/>
      <c r="D147" s="200"/>
      <c r="E147" s="200"/>
      <c r="F147" s="200"/>
      <c r="G147" s="32"/>
      <c r="H147" s="225"/>
      <c r="I147" s="225"/>
      <c r="J147" s="191"/>
      <c r="K147" s="191"/>
    </row>
    <row r="148" spans="2:26" ht="15" customHeight="1">
      <c r="B148" s="37"/>
      <c r="C148" s="37"/>
      <c r="D148" s="200"/>
      <c r="E148" s="200"/>
      <c r="F148" s="200"/>
      <c r="G148" s="32"/>
      <c r="H148" s="225"/>
      <c r="I148" s="225"/>
      <c r="J148" s="191"/>
      <c r="K148" s="191"/>
    </row>
    <row r="149" spans="2:26" ht="15" customHeight="1">
      <c r="B149" s="37"/>
      <c r="C149" s="37"/>
      <c r="D149" s="200"/>
      <c r="E149" s="200"/>
      <c r="F149" s="200"/>
      <c r="G149" s="32"/>
      <c r="H149" s="225"/>
      <c r="I149" s="225"/>
      <c r="J149" s="191"/>
      <c r="K149" s="191"/>
    </row>
    <row r="150" spans="2:26" ht="15" customHeight="1">
      <c r="B150" s="37"/>
      <c r="C150" s="37"/>
      <c r="D150" s="200"/>
      <c r="E150" s="200"/>
      <c r="F150" s="200"/>
      <c r="G150" s="32"/>
      <c r="H150" s="225"/>
      <c r="I150" s="225"/>
      <c r="J150" s="191"/>
      <c r="K150" s="191"/>
    </row>
    <row r="151" spans="2:26" ht="15" customHeight="1">
      <c r="B151" s="37"/>
      <c r="C151" s="37"/>
      <c r="D151" s="200"/>
      <c r="E151" s="200"/>
      <c r="F151" s="200"/>
      <c r="G151" s="32"/>
      <c r="H151" s="225"/>
      <c r="I151" s="225"/>
      <c r="J151" s="191"/>
      <c r="K151" s="191"/>
    </row>
    <row r="152" spans="2:26" ht="15" customHeight="1">
      <c r="B152" s="37"/>
      <c r="C152" s="37"/>
      <c r="D152" s="200"/>
      <c r="E152" s="200"/>
      <c r="F152" s="200"/>
      <c r="G152" s="32"/>
      <c r="H152" s="225"/>
      <c r="I152" s="225"/>
      <c r="J152" s="191"/>
      <c r="K152" s="191"/>
    </row>
    <row r="153" spans="2:26" ht="15" customHeight="1">
      <c r="B153" s="37"/>
      <c r="C153" s="37"/>
      <c r="D153" s="200"/>
      <c r="E153" s="200"/>
      <c r="F153" s="200"/>
      <c r="G153" s="32"/>
      <c r="H153" s="225"/>
      <c r="I153" s="225"/>
      <c r="J153" s="191"/>
      <c r="K153" s="191"/>
    </row>
    <row r="154" spans="2:26" ht="15" customHeight="1">
      <c r="B154" s="37"/>
      <c r="C154" s="37"/>
      <c r="D154" s="200"/>
      <c r="E154" s="200"/>
      <c r="F154" s="200"/>
      <c r="G154" s="32"/>
      <c r="H154" s="225"/>
      <c r="I154" s="225"/>
      <c r="J154" s="191"/>
      <c r="K154" s="191"/>
    </row>
    <row r="155" spans="2:26" ht="15" customHeight="1">
      <c r="B155" s="461" t="s">
        <v>557</v>
      </c>
      <c r="C155" s="596"/>
      <c r="D155" s="226"/>
      <c r="E155" s="226"/>
      <c r="F155" s="226"/>
      <c r="G155" s="33">
        <f>SUM(G125:G154)</f>
        <v>0</v>
      </c>
      <c r="H155" s="597"/>
      <c r="I155" s="597"/>
      <c r="J155" s="191"/>
      <c r="K155" s="191"/>
    </row>
    <row r="156" spans="2:26" ht="15" customHeight="1">
      <c r="B156" s="191"/>
      <c r="C156" s="191"/>
      <c r="D156" s="191"/>
      <c r="E156" s="191"/>
      <c r="F156" s="191"/>
      <c r="G156" s="191"/>
      <c r="H156" s="191"/>
      <c r="I156" s="191"/>
      <c r="J156" s="191"/>
      <c r="K156" s="191"/>
    </row>
    <row r="157" spans="2:26" ht="15" customHeight="1">
      <c r="B157" s="169" t="s">
        <v>1535</v>
      </c>
      <c r="C157" s="170"/>
      <c r="D157" s="170"/>
      <c r="E157" s="170"/>
      <c r="F157" s="170"/>
      <c r="G157" s="170"/>
      <c r="H157" s="170"/>
      <c r="I157" s="170"/>
      <c r="J157" s="170"/>
      <c r="K157" s="170"/>
      <c r="L157" s="170"/>
      <c r="N157" s="224"/>
    </row>
    <row r="158" spans="2:26" ht="15" customHeight="1">
      <c r="B158" s="191"/>
      <c r="C158" s="191"/>
      <c r="D158" s="191"/>
      <c r="E158" s="191"/>
      <c r="F158" s="191"/>
      <c r="G158" s="191"/>
      <c r="H158" s="191"/>
      <c r="I158" s="191"/>
      <c r="J158" s="191"/>
      <c r="K158" s="191"/>
      <c r="N158" s="224"/>
    </row>
    <row r="159" spans="2:26" ht="14.25" customHeight="1">
      <c r="B159" s="425" t="s">
        <v>541</v>
      </c>
      <c r="C159" s="425" t="s">
        <v>542</v>
      </c>
      <c r="D159" s="425" t="s">
        <v>543</v>
      </c>
      <c r="E159" s="425" t="s">
        <v>544</v>
      </c>
      <c r="F159" s="425" t="s">
        <v>545</v>
      </c>
      <c r="G159" s="425" t="s">
        <v>667</v>
      </c>
      <c r="H159" s="425" t="s">
        <v>546</v>
      </c>
      <c r="I159" s="425" t="s">
        <v>547</v>
      </c>
      <c r="J159" s="425" t="s">
        <v>548</v>
      </c>
      <c r="K159" s="191"/>
      <c r="M159" s="227"/>
      <c r="N159" s="227"/>
      <c r="O159" s="227"/>
      <c r="P159" s="227"/>
      <c r="Q159" s="227"/>
      <c r="R159" s="227"/>
      <c r="S159" s="227"/>
      <c r="T159" s="227"/>
      <c r="U159" s="227"/>
      <c r="V159" s="227"/>
      <c r="W159" s="227"/>
      <c r="X159" s="227"/>
      <c r="Y159" s="227"/>
      <c r="Z159" s="227"/>
    </row>
    <row r="160" spans="2:26" ht="38.25" customHeight="1">
      <c r="B160" s="800" t="s">
        <v>1536</v>
      </c>
      <c r="C160" s="800" t="s">
        <v>1537</v>
      </c>
      <c r="D160" s="800" t="s">
        <v>1538</v>
      </c>
      <c r="E160" s="800" t="s">
        <v>1539</v>
      </c>
      <c r="F160" s="800" t="s">
        <v>1540</v>
      </c>
      <c r="G160" s="800" t="s">
        <v>1541</v>
      </c>
      <c r="H160" s="800" t="s">
        <v>1542</v>
      </c>
      <c r="I160" s="800" t="s">
        <v>1543</v>
      </c>
      <c r="J160" s="800" t="s">
        <v>1544</v>
      </c>
      <c r="K160" s="191"/>
      <c r="M160" s="227"/>
      <c r="N160" s="227"/>
      <c r="O160" s="227"/>
      <c r="P160" s="227"/>
      <c r="Q160" s="227"/>
      <c r="R160" s="227"/>
      <c r="S160" s="227"/>
      <c r="T160" s="227"/>
      <c r="U160" s="227"/>
      <c r="V160" s="227"/>
      <c r="W160" s="227"/>
      <c r="X160" s="227"/>
      <c r="Y160" s="227"/>
      <c r="Z160" s="227"/>
    </row>
    <row r="161" spans="2:26" ht="52.5" customHeight="1">
      <c r="B161" s="802"/>
      <c r="C161" s="802"/>
      <c r="D161" s="802"/>
      <c r="E161" s="802"/>
      <c r="F161" s="802"/>
      <c r="G161" s="802"/>
      <c r="H161" s="802"/>
      <c r="I161" s="802"/>
      <c r="J161" s="802"/>
      <c r="K161" s="191"/>
      <c r="M161" s="227"/>
      <c r="N161" s="227"/>
      <c r="O161" s="227"/>
      <c r="P161" s="227"/>
      <c r="Q161" s="227"/>
      <c r="R161" s="227"/>
      <c r="S161" s="227"/>
      <c r="T161" s="227"/>
      <c r="U161" s="227"/>
      <c r="V161" s="227"/>
      <c r="W161" s="227"/>
      <c r="X161" s="227"/>
      <c r="Y161" s="227"/>
      <c r="Z161" s="227"/>
    </row>
    <row r="162" spans="2:26" ht="15" customHeight="1">
      <c r="B162" s="228"/>
      <c r="C162" s="217"/>
      <c r="D162" s="217"/>
      <c r="E162" s="220"/>
      <c r="F162" s="217"/>
      <c r="G162" s="221"/>
      <c r="H162" s="217"/>
      <c r="I162" s="217"/>
      <c r="J162" s="217"/>
      <c r="K162" s="191"/>
    </row>
    <row r="163" spans="2:26" ht="15" customHeight="1">
      <c r="B163" s="228"/>
      <c r="C163" s="217"/>
      <c r="D163" s="217"/>
      <c r="E163" s="220"/>
      <c r="F163" s="217"/>
      <c r="G163" s="221"/>
      <c r="H163" s="217"/>
      <c r="I163" s="217"/>
      <c r="J163" s="217"/>
      <c r="K163" s="191"/>
    </row>
    <row r="164" spans="2:26" ht="15" customHeight="1">
      <c r="B164" s="228"/>
      <c r="C164" s="217"/>
      <c r="D164" s="217"/>
      <c r="E164" s="220"/>
      <c r="F164" s="217"/>
      <c r="G164" s="221"/>
      <c r="H164" s="217"/>
      <c r="I164" s="217"/>
      <c r="J164" s="217"/>
      <c r="K164" s="191"/>
    </row>
    <row r="165" spans="2:26" ht="15" customHeight="1">
      <c r="B165" s="228"/>
      <c r="C165" s="217"/>
      <c r="D165" s="217"/>
      <c r="E165" s="220"/>
      <c r="F165" s="217"/>
      <c r="G165" s="221"/>
      <c r="H165" s="217"/>
      <c r="I165" s="217"/>
      <c r="J165" s="217"/>
      <c r="K165" s="191"/>
    </row>
    <row r="166" spans="2:26" ht="15" customHeight="1">
      <c r="B166" s="228"/>
      <c r="C166" s="217"/>
      <c r="D166" s="217"/>
      <c r="E166" s="220"/>
      <c r="F166" s="217"/>
      <c r="G166" s="221"/>
      <c r="H166" s="217"/>
      <c r="I166" s="217"/>
      <c r="J166" s="217"/>
      <c r="K166" s="191"/>
    </row>
    <row r="167" spans="2:26" ht="15" customHeight="1">
      <c r="B167" s="228"/>
      <c r="C167" s="217"/>
      <c r="D167" s="217"/>
      <c r="E167" s="220"/>
      <c r="F167" s="217"/>
      <c r="G167" s="221"/>
      <c r="H167" s="217"/>
      <c r="I167" s="217"/>
      <c r="J167" s="217"/>
      <c r="K167" s="191"/>
    </row>
    <row r="168" spans="2:26" ht="15" customHeight="1">
      <c r="B168" s="228"/>
      <c r="C168" s="217"/>
      <c r="D168" s="217"/>
      <c r="E168" s="220"/>
      <c r="F168" s="217"/>
      <c r="G168" s="221"/>
      <c r="H168" s="217"/>
      <c r="I168" s="217"/>
      <c r="J168" s="217"/>
      <c r="K168" s="191"/>
    </row>
    <row r="169" spans="2:26" ht="15" customHeight="1">
      <c r="B169" s="228"/>
      <c r="C169" s="217"/>
      <c r="D169" s="217"/>
      <c r="E169" s="220"/>
      <c r="F169" s="217"/>
      <c r="G169" s="221"/>
      <c r="H169" s="217"/>
      <c r="I169" s="217"/>
      <c r="J169" s="217"/>
      <c r="K169" s="191"/>
    </row>
    <row r="170" spans="2:26" ht="15" customHeight="1">
      <c r="B170" s="228"/>
      <c r="C170" s="217"/>
      <c r="D170" s="217"/>
      <c r="E170" s="220"/>
      <c r="F170" s="217"/>
      <c r="G170" s="221"/>
      <c r="H170" s="217"/>
      <c r="I170" s="217"/>
      <c r="J170" s="217"/>
      <c r="K170" s="191"/>
    </row>
    <row r="171" spans="2:26" ht="15" customHeight="1">
      <c r="B171" s="228"/>
      <c r="C171" s="217"/>
      <c r="D171" s="217"/>
      <c r="E171" s="220"/>
      <c r="F171" s="217"/>
      <c r="G171" s="221"/>
      <c r="H171" s="217"/>
      <c r="I171" s="217"/>
      <c r="J171" s="217"/>
      <c r="K171" s="191"/>
    </row>
    <row r="172" spans="2:26" ht="15" customHeight="1">
      <c r="B172" s="228"/>
      <c r="C172" s="217"/>
      <c r="D172" s="217"/>
      <c r="E172" s="220"/>
      <c r="F172" s="217"/>
      <c r="G172" s="221"/>
      <c r="H172" s="217"/>
      <c r="I172" s="217"/>
      <c r="J172" s="217"/>
      <c r="K172" s="191"/>
    </row>
    <row r="173" spans="2:26" ht="15" customHeight="1">
      <c r="B173" s="228"/>
      <c r="C173" s="217"/>
      <c r="D173" s="217"/>
      <c r="E173" s="220"/>
      <c r="F173" s="217"/>
      <c r="G173" s="221"/>
      <c r="H173" s="217"/>
      <c r="I173" s="217"/>
      <c r="J173" s="217"/>
      <c r="K173" s="191"/>
    </row>
    <row r="174" spans="2:26" ht="15" customHeight="1">
      <c r="B174" s="228"/>
      <c r="C174" s="217"/>
      <c r="D174" s="217"/>
      <c r="E174" s="220"/>
      <c r="F174" s="217"/>
      <c r="G174" s="221"/>
      <c r="H174" s="217"/>
      <c r="I174" s="217"/>
      <c r="J174" s="217"/>
      <c r="K174" s="191"/>
    </row>
    <row r="175" spans="2:26" ht="15" customHeight="1">
      <c r="B175" s="228"/>
      <c r="C175" s="217"/>
      <c r="D175" s="217"/>
      <c r="E175" s="220"/>
      <c r="F175" s="217"/>
      <c r="G175" s="221"/>
      <c r="H175" s="217"/>
      <c r="I175" s="217"/>
      <c r="J175" s="217"/>
      <c r="K175" s="191"/>
    </row>
    <row r="176" spans="2:26" ht="15" customHeight="1">
      <c r="B176" s="228"/>
      <c r="C176" s="217"/>
      <c r="D176" s="217"/>
      <c r="E176" s="220"/>
      <c r="F176" s="217"/>
      <c r="G176" s="221"/>
      <c r="H176" s="217"/>
      <c r="I176" s="217"/>
      <c r="J176" s="217"/>
      <c r="K176" s="191"/>
    </row>
    <row r="177" spans="2:26" ht="15" customHeight="1">
      <c r="B177" s="228"/>
      <c r="C177" s="217"/>
      <c r="D177" s="217"/>
      <c r="E177" s="220"/>
      <c r="F177" s="217"/>
      <c r="G177" s="221"/>
      <c r="H177" s="217"/>
      <c r="I177" s="217"/>
      <c r="J177" s="217"/>
      <c r="K177" s="191"/>
    </row>
    <row r="178" spans="2:26" ht="15" customHeight="1">
      <c r="B178" s="228"/>
      <c r="C178" s="217"/>
      <c r="D178" s="217"/>
      <c r="E178" s="220"/>
      <c r="F178" s="217"/>
      <c r="G178" s="221"/>
      <c r="H178" s="217"/>
      <c r="I178" s="217"/>
      <c r="J178" s="217"/>
      <c r="K178" s="191"/>
    </row>
    <row r="179" spans="2:26" ht="15" customHeight="1">
      <c r="B179" s="228"/>
      <c r="C179" s="217"/>
      <c r="D179" s="217"/>
      <c r="E179" s="220"/>
      <c r="F179" s="217"/>
      <c r="G179" s="221"/>
      <c r="H179" s="217"/>
      <c r="I179" s="217"/>
      <c r="J179" s="217"/>
      <c r="K179" s="191"/>
    </row>
    <row r="180" spans="2:26" ht="15" customHeight="1">
      <c r="B180" s="228"/>
      <c r="C180" s="217"/>
      <c r="D180" s="217"/>
      <c r="E180" s="220"/>
      <c r="F180" s="217"/>
      <c r="G180" s="221"/>
      <c r="H180" s="217"/>
      <c r="I180" s="217"/>
      <c r="J180" s="217"/>
      <c r="K180" s="191"/>
    </row>
    <row r="181" spans="2:26" ht="15" customHeight="1">
      <c r="B181" s="228"/>
      <c r="C181" s="217"/>
      <c r="D181" s="217"/>
      <c r="E181" s="220"/>
      <c r="F181" s="217"/>
      <c r="G181" s="221"/>
      <c r="H181" s="217"/>
      <c r="I181" s="217"/>
      <c r="J181" s="217"/>
      <c r="K181" s="191"/>
    </row>
    <row r="182" spans="2:26" ht="15" customHeight="1">
      <c r="B182" s="228"/>
      <c r="C182" s="217"/>
      <c r="D182" s="217"/>
      <c r="E182" s="220"/>
      <c r="F182" s="217"/>
      <c r="G182" s="221"/>
      <c r="H182" s="217"/>
      <c r="I182" s="217"/>
      <c r="J182" s="217"/>
      <c r="K182" s="191"/>
    </row>
    <row r="183" spans="2:26" ht="15" customHeight="1">
      <c r="B183" s="217"/>
      <c r="C183" s="217"/>
      <c r="D183" s="217"/>
      <c r="E183" s="220"/>
      <c r="F183" s="217"/>
      <c r="G183" s="221"/>
      <c r="H183" s="217"/>
      <c r="I183" s="217"/>
      <c r="J183" s="217"/>
      <c r="K183" s="191"/>
      <c r="M183" s="229"/>
    </row>
    <row r="184" spans="2:26" ht="15" customHeight="1">
      <c r="B184" s="217"/>
      <c r="C184" s="217"/>
      <c r="D184" s="217"/>
      <c r="E184" s="220"/>
      <c r="F184" s="217"/>
      <c r="G184" s="221"/>
      <c r="H184" s="217"/>
      <c r="I184" s="217"/>
      <c r="J184" s="217"/>
      <c r="K184" s="191"/>
    </row>
    <row r="185" spans="2:26" ht="15" customHeight="1">
      <c r="B185" s="217"/>
      <c r="C185" s="217"/>
      <c r="D185" s="217"/>
      <c r="E185" s="220"/>
      <c r="F185" s="217"/>
      <c r="G185" s="221"/>
      <c r="H185" s="217"/>
      <c r="I185" s="217"/>
      <c r="J185" s="217"/>
      <c r="K185" s="191"/>
      <c r="M185" s="227"/>
      <c r="N185" s="227"/>
      <c r="O185" s="227"/>
      <c r="P185" s="227"/>
      <c r="Q185" s="227"/>
      <c r="R185" s="227"/>
      <c r="S185" s="227"/>
      <c r="T185" s="227"/>
      <c r="U185" s="227"/>
      <c r="V185" s="227"/>
      <c r="W185" s="227"/>
      <c r="X185" s="227"/>
      <c r="Y185" s="227"/>
      <c r="Z185" s="227"/>
    </row>
    <row r="186" spans="2:26" ht="15" customHeight="1">
      <c r="B186" s="217"/>
      <c r="C186" s="217"/>
      <c r="D186" s="217"/>
      <c r="E186" s="220"/>
      <c r="F186" s="217"/>
      <c r="G186" s="221"/>
      <c r="H186" s="217"/>
      <c r="I186" s="217"/>
      <c r="J186" s="217"/>
      <c r="K186" s="191"/>
      <c r="M186" s="227"/>
      <c r="N186" s="227"/>
      <c r="O186" s="227"/>
      <c r="P186" s="227"/>
      <c r="Q186" s="227"/>
      <c r="R186" s="227"/>
      <c r="S186" s="227"/>
      <c r="T186" s="227"/>
      <c r="U186" s="227"/>
      <c r="V186" s="227"/>
      <c r="W186" s="227"/>
      <c r="X186" s="227"/>
      <c r="Y186" s="227"/>
      <c r="Z186" s="227"/>
    </row>
    <row r="187" spans="2:26" ht="15" customHeight="1">
      <c r="B187" s="217"/>
      <c r="C187" s="217"/>
      <c r="D187" s="217"/>
      <c r="E187" s="220"/>
      <c r="F187" s="217"/>
      <c r="G187" s="221"/>
      <c r="H187" s="217"/>
      <c r="I187" s="217"/>
      <c r="J187" s="217"/>
      <c r="K187" s="191"/>
      <c r="M187" s="227"/>
      <c r="N187" s="227"/>
      <c r="O187" s="227"/>
      <c r="P187" s="227"/>
      <c r="Q187" s="227"/>
      <c r="R187" s="227"/>
      <c r="S187" s="227"/>
      <c r="T187" s="227"/>
      <c r="U187" s="227"/>
      <c r="V187" s="227"/>
      <c r="W187" s="227"/>
      <c r="X187" s="227"/>
      <c r="Y187" s="227"/>
      <c r="Z187" s="227"/>
    </row>
    <row r="188" spans="2:26" ht="15" customHeight="1">
      <c r="B188" s="217"/>
      <c r="C188" s="217"/>
      <c r="D188" s="217"/>
      <c r="E188" s="220"/>
      <c r="F188" s="217"/>
      <c r="G188" s="221"/>
      <c r="H188" s="217"/>
      <c r="I188" s="217"/>
      <c r="J188" s="217"/>
      <c r="K188" s="191"/>
      <c r="M188" s="227"/>
      <c r="N188" s="227"/>
      <c r="O188" s="227"/>
      <c r="P188" s="227"/>
      <c r="Q188" s="227"/>
      <c r="R188" s="227"/>
      <c r="S188" s="227"/>
      <c r="T188" s="227"/>
      <c r="U188" s="227"/>
      <c r="V188" s="227"/>
      <c r="W188" s="227"/>
      <c r="X188" s="227"/>
      <c r="Y188" s="227"/>
      <c r="Z188" s="227"/>
    </row>
    <row r="189" spans="2:26" ht="15" customHeight="1">
      <c r="B189" s="217"/>
      <c r="C189" s="217"/>
      <c r="D189" s="217"/>
      <c r="E189" s="220"/>
      <c r="F189" s="217"/>
      <c r="G189" s="221"/>
      <c r="H189" s="217"/>
      <c r="I189" s="217"/>
      <c r="J189" s="217"/>
      <c r="K189" s="191"/>
      <c r="M189" s="227"/>
      <c r="N189" s="227"/>
      <c r="O189" s="227"/>
      <c r="P189" s="227"/>
      <c r="Q189" s="227"/>
      <c r="R189" s="227"/>
      <c r="S189" s="227"/>
      <c r="T189" s="227"/>
      <c r="U189" s="227"/>
      <c r="V189" s="227"/>
      <c r="W189" s="227"/>
      <c r="X189" s="227"/>
      <c r="Y189" s="227"/>
      <c r="Z189" s="227"/>
    </row>
    <row r="190" spans="2:26" ht="15" customHeight="1">
      <c r="B190" s="217"/>
      <c r="C190" s="217"/>
      <c r="D190" s="217"/>
      <c r="E190" s="220"/>
      <c r="F190" s="217"/>
      <c r="G190" s="221"/>
      <c r="H190" s="217"/>
      <c r="I190" s="217"/>
      <c r="J190" s="217"/>
      <c r="K190" s="191"/>
      <c r="M190" s="230"/>
      <c r="N190" s="230"/>
      <c r="O190" s="230"/>
      <c r="P190" s="230"/>
      <c r="Q190" s="230"/>
      <c r="R190" s="230"/>
      <c r="S190" s="230"/>
      <c r="T190" s="230"/>
      <c r="U190" s="230"/>
      <c r="V190" s="230"/>
      <c r="W190" s="230"/>
      <c r="X190" s="230"/>
      <c r="Y190" s="230"/>
      <c r="Z190" s="230"/>
    </row>
    <row r="191" spans="2:26" ht="15" customHeight="1">
      <c r="B191" s="217"/>
      <c r="C191" s="217"/>
      <c r="D191" s="217"/>
      <c r="E191" s="220"/>
      <c r="F191" s="217"/>
      <c r="G191" s="221"/>
      <c r="H191" s="217"/>
      <c r="I191" s="217"/>
      <c r="J191" s="217"/>
      <c r="K191" s="191"/>
      <c r="M191" s="230"/>
      <c r="N191" s="230"/>
      <c r="O191" s="230"/>
      <c r="P191" s="230"/>
      <c r="Q191" s="230"/>
      <c r="R191" s="230"/>
      <c r="S191" s="230"/>
      <c r="T191" s="230"/>
      <c r="U191" s="230"/>
      <c r="V191" s="230"/>
      <c r="W191" s="230"/>
      <c r="X191" s="230"/>
      <c r="Y191" s="230"/>
      <c r="Z191" s="230"/>
    </row>
    <row r="192" spans="2:26" ht="15" customHeight="1">
      <c r="B192" s="217"/>
      <c r="C192" s="217"/>
      <c r="D192" s="217"/>
      <c r="E192" s="220"/>
      <c r="F192" s="217"/>
      <c r="G192" s="221"/>
      <c r="H192" s="217"/>
      <c r="I192" s="217"/>
      <c r="J192" s="217"/>
      <c r="K192" s="191"/>
      <c r="M192" s="230"/>
      <c r="N192" s="230"/>
      <c r="O192" s="230"/>
      <c r="P192" s="230"/>
      <c r="Q192" s="230"/>
      <c r="R192" s="230"/>
      <c r="S192" s="230"/>
      <c r="T192" s="230"/>
      <c r="U192" s="230"/>
      <c r="V192" s="230"/>
      <c r="W192" s="230"/>
      <c r="X192" s="230"/>
      <c r="Y192" s="230"/>
      <c r="Z192" s="230"/>
    </row>
    <row r="193" spans="2:26" ht="15" customHeight="1">
      <c r="B193" s="217"/>
      <c r="C193" s="217"/>
      <c r="D193" s="217"/>
      <c r="E193" s="220"/>
      <c r="F193" s="217"/>
      <c r="G193" s="221"/>
      <c r="H193" s="217"/>
      <c r="I193" s="217"/>
      <c r="J193" s="217"/>
      <c r="K193" s="191"/>
      <c r="M193" s="230"/>
      <c r="N193" s="230"/>
      <c r="O193" s="230"/>
      <c r="P193" s="230"/>
      <c r="Q193" s="230"/>
      <c r="R193" s="230"/>
      <c r="S193" s="230"/>
      <c r="T193" s="230"/>
      <c r="U193" s="230"/>
      <c r="V193" s="230"/>
      <c r="W193" s="230"/>
      <c r="X193" s="230"/>
      <c r="Y193" s="230"/>
      <c r="Z193" s="230"/>
    </row>
    <row r="194" spans="2:26" ht="15" customHeight="1">
      <c r="B194" s="217"/>
      <c r="C194" s="217"/>
      <c r="D194" s="217"/>
      <c r="E194" s="220"/>
      <c r="F194" s="217"/>
      <c r="G194" s="221"/>
      <c r="H194" s="217"/>
      <c r="I194" s="217"/>
      <c r="J194" s="217"/>
      <c r="K194" s="191"/>
      <c r="M194" s="230"/>
      <c r="N194" s="230"/>
      <c r="O194" s="230"/>
      <c r="P194" s="230"/>
      <c r="Q194" s="230"/>
      <c r="R194" s="230"/>
      <c r="S194" s="230"/>
      <c r="T194" s="230"/>
      <c r="U194" s="230"/>
      <c r="V194" s="230"/>
      <c r="W194" s="230"/>
      <c r="X194" s="230"/>
      <c r="Y194" s="230"/>
      <c r="Z194" s="230"/>
    </row>
    <row r="195" spans="2:26" ht="15" customHeight="1">
      <c r="B195" s="217"/>
      <c r="C195" s="217"/>
      <c r="D195" s="217"/>
      <c r="E195" s="220"/>
      <c r="F195" s="217"/>
      <c r="G195" s="221"/>
      <c r="H195" s="217"/>
      <c r="I195" s="217"/>
      <c r="J195" s="217"/>
      <c r="K195" s="191"/>
      <c r="M195" s="230"/>
      <c r="N195" s="230"/>
      <c r="O195" s="230"/>
      <c r="P195" s="230"/>
      <c r="Q195" s="230"/>
      <c r="R195" s="230"/>
      <c r="S195" s="230"/>
      <c r="T195" s="230"/>
      <c r="U195" s="230"/>
      <c r="V195" s="230"/>
      <c r="W195" s="230"/>
      <c r="X195" s="230"/>
      <c r="Y195" s="230"/>
      <c r="Z195" s="230"/>
    </row>
    <row r="196" spans="2:26" ht="15" customHeight="1">
      <c r="B196" s="217"/>
      <c r="C196" s="217"/>
      <c r="D196" s="217"/>
      <c r="E196" s="220"/>
      <c r="F196" s="217"/>
      <c r="G196" s="221"/>
      <c r="H196" s="217"/>
      <c r="I196" s="217"/>
      <c r="J196" s="217"/>
      <c r="K196" s="191"/>
      <c r="M196" s="230"/>
      <c r="N196" s="230"/>
      <c r="O196" s="230"/>
      <c r="P196" s="230"/>
      <c r="Q196" s="230"/>
      <c r="R196" s="230"/>
      <c r="S196" s="230"/>
      <c r="T196" s="230"/>
      <c r="U196" s="230"/>
      <c r="V196" s="230"/>
      <c r="W196" s="230"/>
      <c r="X196" s="230"/>
      <c r="Y196" s="230"/>
      <c r="Z196" s="230"/>
    </row>
    <row r="197" spans="2:26" ht="15" customHeight="1">
      <c r="B197" s="217"/>
      <c r="C197" s="217"/>
      <c r="D197" s="217"/>
      <c r="E197" s="220"/>
      <c r="F197" s="217"/>
      <c r="G197" s="221"/>
      <c r="H197" s="217"/>
      <c r="I197" s="217"/>
      <c r="J197" s="217"/>
      <c r="K197" s="191"/>
      <c r="M197" s="230"/>
      <c r="N197" s="230"/>
      <c r="O197" s="230"/>
      <c r="P197" s="230"/>
      <c r="Q197" s="230"/>
      <c r="R197" s="230"/>
      <c r="S197" s="230"/>
      <c r="T197" s="230"/>
      <c r="U197" s="230"/>
      <c r="V197" s="230"/>
      <c r="W197" s="230"/>
      <c r="X197" s="230"/>
      <c r="Y197" s="230"/>
      <c r="Z197" s="230"/>
    </row>
    <row r="198" spans="2:26" ht="15" customHeight="1">
      <c r="B198" s="217"/>
      <c r="C198" s="217"/>
      <c r="D198" s="217"/>
      <c r="E198" s="220"/>
      <c r="F198" s="217"/>
      <c r="G198" s="221"/>
      <c r="H198" s="217"/>
      <c r="I198" s="217"/>
      <c r="J198" s="217"/>
      <c r="K198" s="191"/>
      <c r="M198" s="230"/>
      <c r="N198" s="230"/>
      <c r="O198" s="230"/>
      <c r="P198" s="230"/>
      <c r="Q198" s="230"/>
      <c r="R198" s="230"/>
      <c r="S198" s="230"/>
      <c r="T198" s="230"/>
      <c r="U198" s="230"/>
      <c r="V198" s="230"/>
      <c r="W198" s="230"/>
      <c r="X198" s="230"/>
      <c r="Y198" s="230"/>
      <c r="Z198" s="230"/>
    </row>
    <row r="199" spans="2:26" ht="15" customHeight="1">
      <c r="B199" s="217"/>
      <c r="C199" s="217"/>
      <c r="D199" s="217"/>
      <c r="E199" s="220"/>
      <c r="F199" s="217"/>
      <c r="G199" s="221"/>
      <c r="H199" s="217"/>
      <c r="I199" s="217"/>
      <c r="J199" s="217"/>
      <c r="K199" s="191"/>
      <c r="M199" s="230"/>
      <c r="N199" s="230"/>
      <c r="O199" s="230"/>
      <c r="P199" s="230"/>
      <c r="Q199" s="230"/>
      <c r="R199" s="230"/>
      <c r="S199" s="230"/>
      <c r="T199" s="230"/>
      <c r="U199" s="230"/>
      <c r="V199" s="230"/>
      <c r="W199" s="230"/>
      <c r="X199" s="230"/>
      <c r="Y199" s="230"/>
      <c r="Z199" s="230"/>
    </row>
    <row r="200" spans="2:26" ht="15" customHeight="1">
      <c r="B200" s="217"/>
      <c r="C200" s="217"/>
      <c r="D200" s="217"/>
      <c r="E200" s="220"/>
      <c r="F200" s="217"/>
      <c r="G200" s="221"/>
      <c r="H200" s="217"/>
      <c r="I200" s="217"/>
      <c r="J200" s="217"/>
      <c r="K200" s="191"/>
      <c r="M200" s="230"/>
      <c r="N200" s="230"/>
      <c r="O200" s="230"/>
      <c r="P200" s="230"/>
      <c r="Q200" s="230"/>
      <c r="R200" s="230"/>
      <c r="S200" s="230"/>
      <c r="T200" s="230"/>
      <c r="U200" s="230"/>
      <c r="V200" s="230"/>
      <c r="W200" s="230"/>
      <c r="X200" s="230"/>
      <c r="Y200" s="230"/>
      <c r="Z200" s="230"/>
    </row>
    <row r="201" spans="2:26" ht="15" customHeight="1">
      <c r="B201" s="217"/>
      <c r="C201" s="217"/>
      <c r="D201" s="217"/>
      <c r="E201" s="220"/>
      <c r="F201" s="217"/>
      <c r="G201" s="221"/>
      <c r="H201" s="217"/>
      <c r="I201" s="217"/>
      <c r="J201" s="217"/>
      <c r="K201" s="191"/>
      <c r="M201" s="230"/>
      <c r="N201" s="230"/>
      <c r="O201" s="230"/>
      <c r="P201" s="230"/>
      <c r="Q201" s="230"/>
      <c r="R201" s="230"/>
      <c r="S201" s="230"/>
      <c r="T201" s="230"/>
      <c r="U201" s="230"/>
      <c r="V201" s="230"/>
      <c r="W201" s="230"/>
      <c r="X201" s="230"/>
      <c r="Y201" s="230"/>
      <c r="Z201" s="230"/>
    </row>
    <row r="202" spans="2:26" ht="15" customHeight="1">
      <c r="B202" s="217"/>
      <c r="C202" s="217"/>
      <c r="D202" s="217"/>
      <c r="E202" s="220"/>
      <c r="F202" s="217"/>
      <c r="G202" s="221"/>
      <c r="H202" s="217"/>
      <c r="I202" s="217"/>
      <c r="J202" s="217"/>
      <c r="K202" s="191"/>
      <c r="M202" s="230"/>
      <c r="N202" s="230"/>
      <c r="O202" s="230"/>
      <c r="P202" s="230"/>
      <c r="Q202" s="230"/>
      <c r="R202" s="230"/>
      <c r="S202" s="230"/>
      <c r="T202" s="230"/>
      <c r="U202" s="230"/>
      <c r="V202" s="230"/>
      <c r="W202" s="230"/>
      <c r="X202" s="230"/>
      <c r="Y202" s="230"/>
      <c r="Z202" s="230"/>
    </row>
    <row r="203" spans="2:26" ht="15" customHeight="1">
      <c r="B203" s="217"/>
      <c r="C203" s="217"/>
      <c r="D203" s="217"/>
      <c r="E203" s="220"/>
      <c r="F203" s="217"/>
      <c r="G203" s="221"/>
      <c r="H203" s="217"/>
      <c r="I203" s="217"/>
      <c r="J203" s="217"/>
      <c r="K203" s="191"/>
      <c r="M203" s="230"/>
      <c r="N203" s="230"/>
      <c r="O203" s="230"/>
      <c r="P203" s="230"/>
      <c r="Q203" s="230"/>
      <c r="R203" s="230"/>
      <c r="S203" s="230"/>
      <c r="T203" s="230"/>
      <c r="U203" s="230"/>
      <c r="V203" s="230"/>
      <c r="W203" s="230"/>
      <c r="X203" s="230"/>
      <c r="Y203" s="230"/>
      <c r="Z203" s="230"/>
    </row>
    <row r="204" spans="2:26" ht="15" customHeight="1">
      <c r="B204" s="217"/>
      <c r="C204" s="217"/>
      <c r="D204" s="217"/>
      <c r="E204" s="220"/>
      <c r="F204" s="217"/>
      <c r="G204" s="221"/>
      <c r="H204" s="217"/>
      <c r="I204" s="217"/>
      <c r="J204" s="217"/>
      <c r="K204" s="191"/>
      <c r="M204" s="230"/>
      <c r="N204" s="230"/>
      <c r="O204" s="230"/>
      <c r="P204" s="230"/>
      <c r="Q204" s="230"/>
      <c r="R204" s="230"/>
      <c r="S204" s="230"/>
      <c r="T204" s="230"/>
      <c r="U204" s="230"/>
      <c r="V204" s="230"/>
      <c r="W204" s="230"/>
      <c r="X204" s="230"/>
      <c r="Y204" s="230"/>
      <c r="Z204" s="230"/>
    </row>
    <row r="205" spans="2:26" ht="15" customHeight="1">
      <c r="B205" s="217"/>
      <c r="C205" s="217"/>
      <c r="D205" s="217"/>
      <c r="E205" s="220"/>
      <c r="F205" s="217"/>
      <c r="G205" s="221"/>
      <c r="H205" s="217"/>
      <c r="I205" s="217"/>
      <c r="J205" s="217"/>
      <c r="K205" s="191"/>
      <c r="M205" s="230"/>
      <c r="N205" s="230"/>
      <c r="O205" s="230"/>
      <c r="P205" s="230"/>
      <c r="Q205" s="230"/>
      <c r="R205" s="230"/>
      <c r="S205" s="230"/>
      <c r="T205" s="230"/>
      <c r="U205" s="230"/>
      <c r="V205" s="230"/>
      <c r="W205" s="230"/>
      <c r="X205" s="230"/>
      <c r="Y205" s="230"/>
      <c r="Z205" s="230"/>
    </row>
    <row r="206" spans="2:26" ht="15" customHeight="1">
      <c r="B206" s="217"/>
      <c r="C206" s="217"/>
      <c r="D206" s="217"/>
      <c r="E206" s="220"/>
      <c r="F206" s="217"/>
      <c r="G206" s="221"/>
      <c r="H206" s="217"/>
      <c r="I206" s="217"/>
      <c r="J206" s="217"/>
      <c r="K206" s="191"/>
    </row>
    <row r="207" spans="2:26" ht="15" customHeight="1">
      <c r="B207" s="461" t="s">
        <v>557</v>
      </c>
      <c r="C207" s="596"/>
      <c r="D207" s="596"/>
      <c r="E207" s="231">
        <f>SUM(E162:E206)</f>
        <v>0</v>
      </c>
      <c r="F207" s="596"/>
      <c r="G207" s="597"/>
      <c r="H207" s="596"/>
      <c r="I207" s="596"/>
      <c r="J207" s="596"/>
      <c r="K207" s="191"/>
    </row>
    <row r="208" spans="2:26" ht="15" customHeight="1">
      <c r="B208" s="191"/>
      <c r="C208" s="191"/>
      <c r="D208" s="191"/>
      <c r="E208" s="191"/>
      <c r="F208" s="191"/>
      <c r="G208" s="191"/>
      <c r="H208" s="191"/>
      <c r="I208" s="191"/>
      <c r="J208" s="191"/>
      <c r="K208" s="191"/>
    </row>
    <row r="209" spans="2:12" ht="15" customHeight="1">
      <c r="B209" s="169" t="s">
        <v>94</v>
      </c>
      <c r="C209" s="170"/>
      <c r="D209" s="170"/>
      <c r="E209" s="170"/>
      <c r="F209" s="170"/>
      <c r="G209" s="170"/>
      <c r="H209" s="170"/>
      <c r="I209" s="170"/>
      <c r="J209" s="170"/>
      <c r="K209" s="170"/>
      <c r="L209" s="170"/>
    </row>
    <row r="210" spans="2:12" ht="15" customHeight="1">
      <c r="B210" s="191"/>
      <c r="C210" s="191"/>
      <c r="D210" s="191"/>
      <c r="E210" s="191"/>
      <c r="F210" s="191"/>
      <c r="G210" s="191"/>
      <c r="H210" s="191"/>
      <c r="I210" s="191"/>
      <c r="J210" s="191"/>
      <c r="K210" s="191"/>
    </row>
    <row r="211" spans="2:12" ht="15" customHeight="1">
      <c r="B211" s="1150"/>
      <c r="C211" s="1151"/>
      <c r="D211" s="1151"/>
      <c r="E211" s="1151"/>
      <c r="F211" s="1151"/>
      <c r="G211" s="1151"/>
      <c r="H211" s="1151"/>
      <c r="I211" s="1151"/>
      <c r="J211" s="1152"/>
      <c r="K211" s="191"/>
    </row>
    <row r="212" spans="2:12" ht="15" customHeight="1">
      <c r="B212" s="1153"/>
      <c r="C212" s="1154"/>
      <c r="D212" s="1154"/>
      <c r="E212" s="1154"/>
      <c r="F212" s="1154"/>
      <c r="G212" s="1154"/>
      <c r="H212" s="1154"/>
      <c r="I212" s="1154"/>
      <c r="J212" s="1155"/>
      <c r="K212" s="191"/>
    </row>
    <row r="213" spans="2:12" ht="15" customHeight="1">
      <c r="B213" s="1153"/>
      <c r="C213" s="1154"/>
      <c r="D213" s="1154"/>
      <c r="E213" s="1154"/>
      <c r="F213" s="1154"/>
      <c r="G213" s="1154"/>
      <c r="H213" s="1154"/>
      <c r="I213" s="1154"/>
      <c r="J213" s="1155"/>
      <c r="K213" s="191"/>
    </row>
    <row r="214" spans="2:12" ht="15" customHeight="1">
      <c r="B214" s="1156"/>
      <c r="C214" s="1157"/>
      <c r="D214" s="1157"/>
      <c r="E214" s="1157"/>
      <c r="F214" s="1157"/>
      <c r="G214" s="1157"/>
      <c r="H214" s="1157"/>
      <c r="I214" s="1157"/>
      <c r="J214" s="1158"/>
      <c r="K214" s="191"/>
    </row>
    <row r="215" spans="2:12" ht="15" customHeight="1">
      <c r="B215" s="191"/>
      <c r="C215" s="191"/>
      <c r="D215" s="191"/>
      <c r="E215" s="191"/>
      <c r="F215" s="191"/>
      <c r="G215" s="191"/>
      <c r="H215" s="191"/>
      <c r="I215" s="191"/>
      <c r="J215" s="191"/>
      <c r="K215" s="191"/>
    </row>
  </sheetData>
  <mergeCells count="19">
    <mergeCell ref="B211:J214"/>
    <mergeCell ref="H9:I9"/>
    <mergeCell ref="H10:I10"/>
    <mergeCell ref="M16:X16"/>
    <mergeCell ref="B160:B161"/>
    <mergeCell ref="C160:C161"/>
    <mergeCell ref="D160:D161"/>
    <mergeCell ref="E160:E161"/>
    <mergeCell ref="F160:F161"/>
    <mergeCell ref="G160:G161"/>
    <mergeCell ref="H160:H161"/>
    <mergeCell ref="I160:I161"/>
    <mergeCell ref="J160:J161"/>
    <mergeCell ref="H8:I8"/>
    <mergeCell ref="C2:D2"/>
    <mergeCell ref="C3:D3"/>
    <mergeCell ref="C4:D4"/>
    <mergeCell ref="C6:I6"/>
    <mergeCell ref="C7:I7"/>
  </mergeCells>
  <dataValidations count="2">
    <dataValidation type="decimal" allowBlank="1" showInputMessage="1" showErrorMessage="1" errorTitle="Error" error="Please enter a number of +/- 11 digits" sqref="E162:E206 D125:G154 G89:G118 H17:H46 H53:H81" xr:uid="{ED861877-2D52-45F3-87E6-89D6446D0474}">
      <formula1>-99999999999</formula1>
      <formula2>99999999999</formula2>
    </dataValidation>
    <dataValidation type="date" allowBlank="1" showInputMessage="1" showErrorMessage="1" errorTitle="Error" error="Please enter a date in the format of dd/mm/yyyy (e.g., 17/06/2024)" sqref="G162:G206 H125:I154 I53:I81 I17:J46 J53:J82 H107:H118 I107:I118" xr:uid="{7B716976-0FD6-408B-8F11-7202A470642C}">
      <formula1>1</formula1>
      <formula2>401404</formula2>
    </dataValidation>
  </dataValidations>
  <pageMargins left="0.25" right="0.25" top="0.75" bottom="0.75" header="0.3" footer="0.3"/>
  <pageSetup paperSize="9" scale="78" fitToHeight="0" orientation="landscape" r:id="rId1"/>
  <rowBreaks count="3" manualBreakCount="3">
    <brk id="48" max="11" man="1"/>
    <brk id="120" max="11" man="1"/>
    <brk id="156" max="11"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AF5D6277-238E-44E9-9B2A-0EF17255B841}">
          <x14:formula1>
            <xm:f>DropDownList!$E$16:$G$16</xm:f>
          </x14:formula1>
          <xm:sqref>H8 I8</xm:sqref>
        </x14:dataValidation>
        <x14:dataValidation type="list" allowBlank="1" showInputMessage="1" showErrorMessage="1" xr:uid="{F445F0A7-0F34-40FC-90B6-6B15E0DA93E6}">
          <x14:formula1>
            <xm:f>DropDownList!$E$17:$F$17</xm:f>
          </x14:formula1>
          <xm:sqref>H9 I9 D82 D83 D84 D85 D86 D87 D88 D89 D90 D91 D92 D93 D94 D95 D96 D97 D98 D99 D100 D101 D102 D103 D104 D105 D106 H82 I82 H83 I83 H84 I84 H85 I85 H86 I86 H87 I87 H88 I88 H89 I89 H90 I90 H91 I91 H92 I92 H93 I93 H94 I94 H95 I95 H96 I96 H97 I97 H98 I98 H99 I99 H100 I100 H101 I101 H102 I102 H103 I103 H104 I104 H105 I105 H106 I106</xm:sqref>
        </x14:dataValidation>
        <x14:dataValidation type="list" allowBlank="1" showInputMessage="1" showErrorMessage="1" xr:uid="{CE7C7FB9-0317-4248-99EE-8424158BB695}">
          <x14:formula1>
            <xm:f>DropDownList!$E$18:$F$18</xm:f>
          </x14:formula1>
          <xm:sqref>H10 I10</xm:sqref>
        </x14:dataValidation>
        <x14:dataValidation type="list" allowBlank="1" showInputMessage="1" showErrorMessage="1" xr:uid="{88579C92-5039-4F94-AB9D-AE728700283B}">
          <x14:formula1>
            <xm:f>DropDownList!$E$19:$F$19</xm:f>
          </x14:formula1>
          <xm:sqref>K17 K18 K19 K20 K21 K22 K23 K24 K25 K26 K33 K34 K35 K36 K37 K38 K39 K40 K41 K42</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7AF2C-5917-4A78-B0FF-17DFD81B5315}">
  <sheetPr codeName="Sheet34">
    <pageSetUpPr autoPageBreaks="0" fitToPage="1"/>
  </sheetPr>
  <dimension ref="A1:J45"/>
  <sheetViews>
    <sheetView topLeftCell="B1" zoomScale="80" zoomScaleNormal="80" workbookViewId="0">
      <selection activeCell="B1" sqref="B1"/>
    </sheetView>
  </sheetViews>
  <sheetFormatPr defaultColWidth="9.42578125" defaultRowHeight="12.75"/>
  <cols>
    <col min="1" max="1" width="2.42578125" style="45" hidden="1" customWidth="1"/>
    <col min="2" max="2" width="28.42578125" style="45" customWidth="1"/>
    <col min="3" max="3" width="25.42578125" style="45" customWidth="1"/>
    <col min="4" max="6" width="20.42578125" style="45" customWidth="1"/>
    <col min="7" max="7" width="57.42578125" style="45" customWidth="1"/>
    <col min="8" max="8" width="3.42578125" style="45" customWidth="1"/>
    <col min="9" max="9" width="9.42578125" style="45"/>
    <col min="10" max="10" width="9.42578125" style="45" customWidth="1"/>
    <col min="11" max="16384" width="9.42578125" style="45"/>
  </cols>
  <sheetData>
    <row r="1" spans="2:8" ht="17.25" customHeight="1">
      <c r="B1" s="166" t="s">
        <v>1545</v>
      </c>
      <c r="C1" s="166"/>
      <c r="D1" s="166"/>
      <c r="E1" s="166"/>
      <c r="F1" s="166"/>
      <c r="G1" s="166"/>
      <c r="H1" s="166"/>
    </row>
    <row r="2" spans="2:8" ht="16.5" customHeight="1">
      <c r="B2" s="328" t="s">
        <v>537</v>
      </c>
      <c r="C2" s="329" t="str">
        <f>'Cover Page'!F15</f>
        <v>&lt;&lt;Enter by Insurer&gt;&gt;</v>
      </c>
      <c r="D2" s="47"/>
      <c r="E2" s="47"/>
      <c r="F2" s="47"/>
      <c r="G2" s="47"/>
      <c r="H2" s="47"/>
    </row>
    <row r="3" spans="2:8" ht="16.5" customHeight="1">
      <c r="B3" s="328" t="s">
        <v>538</v>
      </c>
      <c r="C3" s="232" t="str">
        <f>TEXT(IF('Cover Page'!P13="","",'Cover Page'!P13), "[$-en-HK,1]dd mmm yyyy")</f>
        <v/>
      </c>
      <c r="D3" s="47"/>
      <c r="E3" s="47"/>
      <c r="F3" s="47"/>
      <c r="G3" s="47"/>
      <c r="H3" s="47"/>
    </row>
    <row r="4" spans="2:8" ht="16.5" customHeight="1">
      <c r="B4" s="328" t="s">
        <v>539</v>
      </c>
      <c r="C4" s="329" t="str">
        <f>IF(C3="","Please fill in the Financial Reporting Month",TEXT('Cover Page'!U13+1,"[$-en-HK,1]dd mmm yyyy") &amp;" - "&amp;TEXT(C3,"[$-en-HK,1]dd mmm yyyy"))</f>
        <v>Please fill in the Financial Reporting Month</v>
      </c>
      <c r="D4" s="47"/>
      <c r="E4" s="47"/>
      <c r="F4" s="47"/>
      <c r="G4" s="47"/>
      <c r="H4" s="47"/>
    </row>
    <row r="5" spans="2:8" ht="13.35" hidden="1" customHeight="1">
      <c r="B5" s="598"/>
    </row>
    <row r="6" spans="2:8" ht="13.35" customHeight="1">
      <c r="B6" s="599" t="s">
        <v>540</v>
      </c>
    </row>
    <row r="7" spans="2:8" ht="13.35" customHeight="1">
      <c r="B7" s="169" t="s">
        <v>1546</v>
      </c>
      <c r="C7" s="169"/>
      <c r="D7" s="169"/>
      <c r="E7" s="169"/>
      <c r="F7" s="169"/>
      <c r="G7" s="169"/>
      <c r="H7" s="169"/>
    </row>
    <row r="8" spans="2:8" ht="13.35" hidden="1" customHeight="1">
      <c r="B8" s="528"/>
      <c r="C8" s="528"/>
      <c r="D8" s="528"/>
      <c r="E8" s="528"/>
      <c r="F8" s="528"/>
      <c r="G8" s="528"/>
    </row>
    <row r="9" spans="2:8" ht="13.35" customHeight="1">
      <c r="B9" s="600"/>
      <c r="C9" s="601" t="s">
        <v>541</v>
      </c>
      <c r="D9" s="601" t="s">
        <v>542</v>
      </c>
      <c r="E9" s="601" t="s">
        <v>543</v>
      </c>
      <c r="F9" s="601" t="s">
        <v>544</v>
      </c>
      <c r="G9" s="601" t="s">
        <v>545</v>
      </c>
    </row>
    <row r="10" spans="2:8" ht="26.85" customHeight="1">
      <c r="B10" s="602" t="s">
        <v>1547</v>
      </c>
      <c r="C10" s="603" t="s">
        <v>1548</v>
      </c>
      <c r="D10" s="603" t="s">
        <v>1218</v>
      </c>
      <c r="E10" s="603" t="s">
        <v>1549</v>
      </c>
      <c r="F10" s="603" t="s">
        <v>1550</v>
      </c>
      <c r="G10" s="603" t="s">
        <v>1551</v>
      </c>
    </row>
    <row r="11" spans="2:8" ht="25.5" customHeight="1">
      <c r="B11" s="604" t="s">
        <v>1552</v>
      </c>
      <c r="C11" s="233"/>
      <c r="D11" s="85"/>
      <c r="E11" s="85"/>
      <c r="F11" s="85"/>
      <c r="G11" s="234"/>
    </row>
    <row r="12" spans="2:8" ht="25.5" customHeight="1">
      <c r="B12" s="604" t="s">
        <v>1553</v>
      </c>
      <c r="C12" s="233"/>
      <c r="D12" s="85"/>
      <c r="E12" s="85"/>
      <c r="F12" s="85"/>
      <c r="G12" s="234"/>
    </row>
    <row r="13" spans="2:8" ht="25.5" customHeight="1">
      <c r="B13" s="604" t="s">
        <v>1554</v>
      </c>
      <c r="C13" s="233"/>
      <c r="D13" s="235"/>
      <c r="E13" s="235"/>
      <c r="F13" s="85"/>
      <c r="G13" s="234"/>
    </row>
    <row r="14" spans="2:8" ht="25.5" customHeight="1">
      <c r="B14" s="605" t="s">
        <v>1555</v>
      </c>
      <c r="C14" s="233"/>
      <c r="D14" s="85"/>
      <c r="E14" s="85"/>
      <c r="F14" s="85"/>
      <c r="G14" s="234"/>
    </row>
    <row r="15" spans="2:8" ht="25.5" customHeight="1">
      <c r="B15" s="604" t="s">
        <v>1556</v>
      </c>
      <c r="C15" s="233"/>
      <c r="D15" s="85"/>
      <c r="E15" s="85"/>
      <c r="F15" s="235"/>
      <c r="G15" s="234"/>
    </row>
    <row r="16" spans="2:8" ht="25.5" customHeight="1">
      <c r="B16" s="604" t="s">
        <v>1557</v>
      </c>
      <c r="C16" s="233"/>
      <c r="D16" s="85"/>
      <c r="E16" s="85"/>
      <c r="F16" s="85"/>
      <c r="G16" s="234"/>
    </row>
    <row r="17" spans="2:10" ht="25.5" customHeight="1">
      <c r="B17" s="604" t="s">
        <v>1558</v>
      </c>
      <c r="C17" s="233"/>
      <c r="D17" s="85"/>
      <c r="E17" s="85"/>
      <c r="F17" s="85"/>
      <c r="G17" s="234"/>
    </row>
    <row r="18" spans="2:10" ht="25.5" customHeight="1">
      <c r="B18" s="604" t="s">
        <v>1559</v>
      </c>
      <c r="C18" s="233"/>
      <c r="D18" s="85"/>
      <c r="E18" s="85"/>
      <c r="F18" s="85"/>
      <c r="G18" s="234"/>
    </row>
    <row r="19" spans="2:10" ht="25.5" customHeight="1">
      <c r="B19" s="604" t="s">
        <v>1560</v>
      </c>
      <c r="C19" s="233"/>
      <c r="D19" s="85"/>
      <c r="E19" s="85"/>
      <c r="F19" s="85"/>
      <c r="G19" s="234"/>
    </row>
    <row r="20" spans="2:10" ht="25.35" customHeight="1">
      <c r="B20" s="458" t="s">
        <v>1561</v>
      </c>
      <c r="C20" s="50"/>
      <c r="D20" s="50"/>
      <c r="E20" s="50"/>
      <c r="F20" s="50"/>
      <c r="G20" s="50"/>
    </row>
    <row r="21" spans="2:10" ht="13.35" customHeight="1">
      <c r="B21" s="600"/>
      <c r="C21" s="1161" t="s">
        <v>667</v>
      </c>
      <c r="D21" s="1162"/>
      <c r="E21" s="601" t="s">
        <v>546</v>
      </c>
      <c r="F21" s="601" t="s">
        <v>547</v>
      </c>
      <c r="G21" s="601" t="s">
        <v>548</v>
      </c>
    </row>
    <row r="22" spans="2:10" ht="30" customHeight="1">
      <c r="B22" s="602" t="s">
        <v>1547</v>
      </c>
      <c r="C22" s="1163" t="s">
        <v>1562</v>
      </c>
      <c r="D22" s="1164"/>
      <c r="E22" s="602" t="s">
        <v>1563</v>
      </c>
      <c r="F22" s="602" t="s">
        <v>1564</v>
      </c>
      <c r="G22" s="602" t="s">
        <v>1565</v>
      </c>
    </row>
    <row r="23" spans="2:10" ht="25.5" customHeight="1">
      <c r="B23" s="604" t="s">
        <v>1566</v>
      </c>
      <c r="C23" s="1165"/>
      <c r="D23" s="1166"/>
      <c r="E23" s="32"/>
      <c r="F23" s="32"/>
      <c r="G23" s="236"/>
    </row>
    <row r="24" spans="2:10" ht="13.35" customHeight="1">
      <c r="B24" s="50"/>
      <c r="C24" s="50"/>
      <c r="D24" s="50"/>
      <c r="E24" s="50"/>
      <c r="F24" s="50"/>
      <c r="G24" s="50"/>
    </row>
    <row r="25" spans="2:10" ht="13.35" hidden="1" customHeight="1">
      <c r="B25" s="50"/>
      <c r="C25" s="50"/>
      <c r="D25" s="50"/>
      <c r="E25" s="50"/>
      <c r="F25" s="50"/>
      <c r="G25" s="50"/>
    </row>
    <row r="26" spans="2:10" ht="13.35" customHeight="1">
      <c r="B26" s="169" t="s">
        <v>1567</v>
      </c>
      <c r="C26" s="170"/>
      <c r="D26" s="170"/>
      <c r="E26" s="170"/>
      <c r="F26" s="170"/>
      <c r="G26" s="170"/>
      <c r="H26" s="170"/>
    </row>
    <row r="27" spans="2:10" ht="13.35" customHeight="1">
      <c r="B27" s="528"/>
      <c r="C27" s="528"/>
      <c r="D27" s="528"/>
      <c r="E27" s="50"/>
      <c r="F27" s="528"/>
      <c r="G27" s="528"/>
      <c r="H27" s="237"/>
    </row>
    <row r="28" spans="2:10" ht="27" customHeight="1">
      <c r="B28" s="1167" t="s">
        <v>1568</v>
      </c>
      <c r="C28" s="1168"/>
      <c r="D28" s="1169"/>
      <c r="E28" s="238"/>
      <c r="F28" s="50"/>
      <c r="G28" s="50"/>
      <c r="J28" s="239"/>
    </row>
    <row r="29" spans="2:10" ht="27" customHeight="1">
      <c r="B29" s="606"/>
      <c r="C29" s="606"/>
      <c r="D29" s="606"/>
      <c r="E29" s="50"/>
      <c r="F29" s="50"/>
      <c r="G29" s="50"/>
      <c r="J29" s="239"/>
    </row>
    <row r="30" spans="2:10" ht="13.35" customHeight="1">
      <c r="B30" s="50" t="s">
        <v>1569</v>
      </c>
      <c r="C30" s="240"/>
      <c r="D30" s="50"/>
      <c r="E30" s="50"/>
      <c r="F30" s="50"/>
      <c r="G30" s="50"/>
      <c r="J30" s="239"/>
    </row>
    <row r="31" spans="2:10" ht="13.35" customHeight="1">
      <c r="B31" s="1170"/>
      <c r="C31" s="1171"/>
      <c r="D31" s="1171"/>
      <c r="E31" s="607" t="s">
        <v>1570</v>
      </c>
      <c r="F31" s="50"/>
      <c r="G31" s="50"/>
    </row>
    <row r="32" spans="2:10" ht="13.35" customHeight="1">
      <c r="B32" s="1159" t="s">
        <v>1571</v>
      </c>
      <c r="C32" s="1160"/>
      <c r="D32" s="1160"/>
      <c r="E32" s="32"/>
      <c r="F32" s="50"/>
      <c r="G32" s="50"/>
    </row>
    <row r="33" spans="2:7" ht="13.35" customHeight="1">
      <c r="B33" s="1159" t="s">
        <v>1572</v>
      </c>
      <c r="C33" s="1160"/>
      <c r="D33" s="1160"/>
      <c r="E33" s="32"/>
      <c r="F33" s="50"/>
      <c r="G33" s="50"/>
    </row>
    <row r="34" spans="2:7" ht="13.35" customHeight="1">
      <c r="B34" s="1159" t="s">
        <v>1573</v>
      </c>
      <c r="C34" s="1160"/>
      <c r="D34" s="1160"/>
      <c r="E34" s="32"/>
      <c r="F34" s="50"/>
      <c r="G34" s="50"/>
    </row>
    <row r="35" spans="2:7" ht="13.35" customHeight="1">
      <c r="B35" s="1159" t="s">
        <v>1574</v>
      </c>
      <c r="C35" s="1160"/>
      <c r="D35" s="1160"/>
      <c r="E35" s="32"/>
      <c r="F35" s="50"/>
      <c r="G35" s="50"/>
    </row>
    <row r="36" spans="2:7" ht="30" customHeight="1">
      <c r="B36" s="1159" t="s">
        <v>1575</v>
      </c>
      <c r="C36" s="1160"/>
      <c r="D36" s="1160"/>
      <c r="E36" s="241">
        <f>E32+E33-E34-E35</f>
        <v>0</v>
      </c>
      <c r="F36" s="50"/>
      <c r="G36" s="50"/>
    </row>
    <row r="37" spans="2:7" ht="13.35" customHeight="1">
      <c r="B37" s="239"/>
      <c r="C37" s="239"/>
      <c r="D37" s="239"/>
      <c r="E37" s="239"/>
      <c r="F37" s="50"/>
      <c r="G37" s="50"/>
    </row>
    <row r="38" spans="2:7" ht="13.35" customHeight="1">
      <c r="B38" s="72" t="s">
        <v>1576</v>
      </c>
      <c r="C38" s="50"/>
      <c r="D38" s="50"/>
      <c r="E38" s="50"/>
      <c r="F38" s="50"/>
      <c r="G38" s="50"/>
    </row>
    <row r="39" spans="2:7" ht="13.35" customHeight="1">
      <c r="B39" s="26" t="s">
        <v>1577</v>
      </c>
      <c r="C39" s="56" t="str">
        <f>IF(COUNTIF(C11:C19,"")+COUNTIF(C23,"")+COUNTIF(E28,"")&gt;0,"Error","OK")</f>
        <v>Error</v>
      </c>
      <c r="D39" s="50"/>
      <c r="E39" s="50"/>
      <c r="F39" s="50"/>
      <c r="G39" s="50"/>
    </row>
    <row r="40" spans="2:7" ht="13.35" customHeight="1">
      <c r="B40" s="26" t="s">
        <v>1578</v>
      </c>
      <c r="C40" s="56" t="str">
        <f>IF(AND(E28="Yes",E36=0),"Commentary Required","OK")</f>
        <v>OK</v>
      </c>
      <c r="D40" s="50"/>
      <c r="E40" s="50"/>
      <c r="F40" s="50"/>
      <c r="G40" s="50"/>
    </row>
    <row r="41" spans="2:7" ht="13.35" customHeight="1">
      <c r="B41" s="438" t="s">
        <v>95</v>
      </c>
      <c r="C41" s="544"/>
      <c r="D41" s="50"/>
      <c r="E41" s="50"/>
      <c r="F41" s="50"/>
      <c r="G41" s="50"/>
    </row>
    <row r="42" spans="2:7" ht="13.35" customHeight="1">
      <c r="B42" s="536"/>
      <c r="C42" s="536"/>
      <c r="D42" s="239"/>
      <c r="E42" s="239"/>
    </row>
    <row r="43" spans="2:7" ht="13.35" customHeight="1">
      <c r="C43" s="239"/>
      <c r="D43" s="239"/>
      <c r="E43" s="239"/>
    </row>
    <row r="44" spans="2:7" ht="13.35" customHeight="1">
      <c r="C44" s="239"/>
      <c r="D44" s="239"/>
      <c r="E44" s="239"/>
    </row>
    <row r="45" spans="2:7">
      <c r="C45" s="239"/>
      <c r="D45" s="239"/>
      <c r="E45" s="239"/>
    </row>
  </sheetData>
  <mergeCells count="10">
    <mergeCell ref="B33:D33"/>
    <mergeCell ref="B34:D34"/>
    <mergeCell ref="B35:D35"/>
    <mergeCell ref="B36:D36"/>
    <mergeCell ref="C21:D21"/>
    <mergeCell ref="C22:D22"/>
    <mergeCell ref="C23:D23"/>
    <mergeCell ref="B28:D28"/>
    <mergeCell ref="B31:D31"/>
    <mergeCell ref="B32:D32"/>
  </mergeCells>
  <conditionalFormatting sqref="C39:C40">
    <cfRule type="cellIs" dxfId="36" priority="1" operator="equal">
      <formula>"Commentary Required"</formula>
    </cfRule>
    <cfRule type="cellIs" dxfId="35" priority="2" operator="equal">
      <formula>"OK"</formula>
    </cfRule>
    <cfRule type="cellIs" dxfId="34" priority="3" operator="equal">
      <formula>"Error"</formula>
    </cfRule>
  </conditionalFormatting>
  <dataValidations count="1">
    <dataValidation type="decimal" allowBlank="1" showInputMessage="1" showErrorMessage="1" errorTitle="Error" error="Please enter a number of +/- 11 digits" sqref="E32:E35 E23:F23 D14:E19 F16:F19 F13:F14 D11:F12" xr:uid="{F728A76C-8C2E-47C1-80F8-039EEFC4219A}">
      <formula1>-99999999999</formula1>
      <formula2>99999999999</formula2>
    </dataValidation>
  </dataValidations>
  <pageMargins left="0.25" right="0.25" top="0.75" bottom="0.75" header="0.3" footer="0.3"/>
  <pageSetup paperSize="9" scale="72" orientation="landscape" horizontalDpi="300" r:id="rId1"/>
  <rowBreaks count="1" manualBreakCount="1">
    <brk id="36" max="6"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F32D668-8F95-45A2-AF03-F227591E4B6D}">
          <x14:formula1>
            <xm:f>DropDownList!$E$20:$F$20</xm:f>
          </x14:formula1>
          <xm:sqref>C11 C12 C13 C14 C15 C16 C17 C18 C19 C23 D23</xm:sqref>
        </x14:dataValidation>
        <x14:dataValidation type="list" allowBlank="1" showInputMessage="1" showErrorMessage="1" xr:uid="{820BA738-246B-4C9C-803C-C5E53125B893}">
          <x14:formula1>
            <xm:f>DropDownList!$E$21:$G$21</xm:f>
          </x14:formula1>
          <xm:sqref>E28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C4539-9C0B-4556-B959-37347CF148E2}">
  <sheetPr codeName="Sheet3">
    <tabColor theme="4" tint="0.59999389629810485"/>
  </sheetPr>
  <dimension ref="A1"/>
  <sheetViews>
    <sheetView zoomScale="80" zoomScaleNormal="80" workbookViewId="0"/>
  </sheetViews>
  <sheetFormatPr defaultColWidth="8.42578125" defaultRowHeight="12.75"/>
  <cols>
    <col min="1" max="16384" width="8.42578125" style="27"/>
  </cols>
  <sheetData>
    <row r="1" ht="17.25" customHeight="1"/>
  </sheetData>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6EC9B-B3F3-4B2D-A932-84475990676A}">
  <sheetPr codeName="Sheet35">
    <pageSetUpPr fitToPage="1"/>
  </sheetPr>
  <dimension ref="A1:AB59"/>
  <sheetViews>
    <sheetView topLeftCell="B1" zoomScale="80" zoomScaleNormal="80" workbookViewId="0">
      <selection activeCell="B1" sqref="B1"/>
    </sheetView>
  </sheetViews>
  <sheetFormatPr defaultColWidth="9.42578125" defaultRowHeight="12.75"/>
  <cols>
    <col min="1" max="1" width="2.42578125" style="31" hidden="1" customWidth="1"/>
    <col min="2" max="2" width="30.42578125" style="31" bestFit="1" customWidth="1"/>
    <col min="3" max="26" width="15.42578125" style="31" customWidth="1"/>
    <col min="27" max="27" width="26.42578125" style="31" customWidth="1"/>
    <col min="28" max="28" width="3.42578125" style="31" customWidth="1"/>
    <col min="29" max="35" width="15.42578125" style="31" customWidth="1"/>
    <col min="36" max="16384" width="9.42578125" style="31"/>
  </cols>
  <sheetData>
    <row r="1" spans="1:28" ht="17.25" customHeight="1">
      <c r="B1" s="28" t="s">
        <v>1579</v>
      </c>
      <c r="C1" s="29"/>
      <c r="D1" s="29"/>
      <c r="E1" s="29"/>
      <c r="F1" s="29"/>
      <c r="G1" s="29"/>
      <c r="H1" s="29"/>
      <c r="I1" s="29"/>
      <c r="J1" s="29"/>
      <c r="K1" s="29"/>
      <c r="L1" s="29"/>
      <c r="M1" s="29"/>
      <c r="N1" s="29"/>
      <c r="O1" s="29"/>
      <c r="P1" s="29"/>
      <c r="Q1" s="29"/>
      <c r="R1" s="29"/>
      <c r="S1" s="29"/>
      <c r="T1" s="29"/>
      <c r="U1" s="29"/>
      <c r="V1" s="29"/>
      <c r="W1" s="29"/>
      <c r="X1" s="29"/>
      <c r="Y1" s="29"/>
      <c r="Z1" s="29"/>
      <c r="AA1" s="29"/>
      <c r="AB1" s="29"/>
    </row>
    <row r="2" spans="1:28" ht="17.25" customHeight="1">
      <c r="B2" s="328" t="s">
        <v>537</v>
      </c>
      <c r="C2" s="966" t="str">
        <f>'Cover Page'!F15</f>
        <v>&lt;&lt;Enter by Insurer&gt;&gt;</v>
      </c>
      <c r="D2" s="967"/>
    </row>
    <row r="3" spans="1:28" ht="17.25" customHeight="1">
      <c r="B3" s="328" t="s">
        <v>538</v>
      </c>
      <c r="C3" s="966" t="str">
        <f>TEXT(IF('Cover Page'!P13="","",'Cover Page'!P13), "[$-en-HK,1]dd mmm yyyy")</f>
        <v/>
      </c>
      <c r="D3" s="967"/>
    </row>
    <row r="4" spans="1:28" ht="17.25" customHeight="1">
      <c r="B4" s="328" t="s">
        <v>539</v>
      </c>
      <c r="C4" s="966" t="str">
        <f>IF(C3="","Please fill in the Financial Reporting Month",TEXT('Cover Page'!U13+1,"[$-en-HK,1]dd mmm yyyy") &amp;" - "&amp;TEXT(C3,"[$-en-HK,1]dd mmm yyyy"))</f>
        <v>Please fill in the Financial Reporting Month</v>
      </c>
      <c r="D4" s="967"/>
    </row>
    <row r="6" spans="1:28" ht="13.35" customHeight="1">
      <c r="B6" s="338"/>
      <c r="C6" s="608" t="s">
        <v>541</v>
      </c>
      <c r="D6" s="332" t="s">
        <v>542</v>
      </c>
      <c r="E6" s="332" t="s">
        <v>543</v>
      </c>
      <c r="F6" s="609" t="s">
        <v>544</v>
      </c>
      <c r="G6" s="609" t="s">
        <v>545</v>
      </c>
      <c r="H6" s="609" t="s">
        <v>667</v>
      </c>
      <c r="I6" s="609" t="s">
        <v>546</v>
      </c>
      <c r="J6" s="609" t="s">
        <v>547</v>
      </c>
      <c r="K6" s="609" t="s">
        <v>548</v>
      </c>
      <c r="L6" s="609" t="s">
        <v>549</v>
      </c>
      <c r="M6" s="609" t="s">
        <v>550</v>
      </c>
      <c r="N6" s="609" t="s">
        <v>551</v>
      </c>
      <c r="O6" s="609" t="s">
        <v>552</v>
      </c>
      <c r="P6" s="609" t="s">
        <v>553</v>
      </c>
      <c r="Q6" s="609" t="s">
        <v>694</v>
      </c>
      <c r="R6" s="609" t="s">
        <v>695</v>
      </c>
      <c r="S6" s="609" t="s">
        <v>783</v>
      </c>
      <c r="T6" s="609" t="s">
        <v>784</v>
      </c>
      <c r="U6" s="609" t="s">
        <v>785</v>
      </c>
      <c r="V6" s="609" t="s">
        <v>786</v>
      </c>
      <c r="W6" s="609" t="s">
        <v>787</v>
      </c>
      <c r="X6" s="609" t="s">
        <v>788</v>
      </c>
      <c r="Y6" s="609" t="s">
        <v>789</v>
      </c>
      <c r="Z6" s="609" t="s">
        <v>790</v>
      </c>
      <c r="AA6" s="332" t="s">
        <v>791</v>
      </c>
    </row>
    <row r="7" spans="1:28" s="72" customFormat="1" ht="13.35" customHeight="1">
      <c r="B7" s="339"/>
      <c r="F7" s="1172" t="s">
        <v>1580</v>
      </c>
      <c r="G7" s="1173"/>
      <c r="H7" s="1173"/>
      <c r="I7" s="1173"/>
      <c r="J7" s="1173"/>
      <c r="K7" s="1173"/>
      <c r="L7" s="1172" t="s">
        <v>1581</v>
      </c>
      <c r="M7" s="1173"/>
      <c r="N7" s="1173"/>
      <c r="O7" s="1173"/>
      <c r="P7" s="1173"/>
      <c r="Q7" s="1173"/>
      <c r="R7" s="1173"/>
      <c r="S7" s="1173"/>
      <c r="T7" s="1173"/>
      <c r="U7" s="1173"/>
      <c r="V7" s="1173"/>
      <c r="W7" s="1173"/>
      <c r="X7" s="1173"/>
      <c r="Y7" s="1173"/>
      <c r="Z7" s="1173"/>
      <c r="AA7" s="610"/>
    </row>
    <row r="8" spans="1:28" s="242" customFormat="1" ht="66" customHeight="1">
      <c r="B8" s="611" t="s">
        <v>1582</v>
      </c>
      <c r="C8" s="612" t="s">
        <v>1583</v>
      </c>
      <c r="D8" s="612" t="s">
        <v>96</v>
      </c>
      <c r="E8" s="613" t="s">
        <v>1584</v>
      </c>
      <c r="F8" s="612" t="s">
        <v>1585</v>
      </c>
      <c r="G8" s="612" t="s">
        <v>1586</v>
      </c>
      <c r="H8" s="612" t="s">
        <v>1587</v>
      </c>
      <c r="I8" s="612" t="s">
        <v>14</v>
      </c>
      <c r="J8" s="612" t="s">
        <v>1588</v>
      </c>
      <c r="K8" s="612" t="s">
        <v>1589</v>
      </c>
      <c r="L8" s="614" t="s">
        <v>1590</v>
      </c>
      <c r="M8" s="614" t="s">
        <v>1591</v>
      </c>
      <c r="N8" s="614" t="s">
        <v>1592</v>
      </c>
      <c r="O8" s="614" t="s">
        <v>1593</v>
      </c>
      <c r="P8" s="614" t="s">
        <v>1594</v>
      </c>
      <c r="Q8" s="614" t="s">
        <v>1595</v>
      </c>
      <c r="R8" s="614" t="s">
        <v>1596</v>
      </c>
      <c r="S8" s="614" t="s">
        <v>1597</v>
      </c>
      <c r="T8" s="614" t="s">
        <v>1598</v>
      </c>
      <c r="U8" s="614" t="s">
        <v>1599</v>
      </c>
      <c r="V8" s="614" t="s">
        <v>1600</v>
      </c>
      <c r="W8" s="614" t="s">
        <v>1601</v>
      </c>
      <c r="X8" s="614" t="s">
        <v>1602</v>
      </c>
      <c r="Y8" s="614" t="s">
        <v>1603</v>
      </c>
      <c r="Z8" s="614" t="s">
        <v>1604</v>
      </c>
      <c r="AA8" s="612" t="s">
        <v>1605</v>
      </c>
    </row>
    <row r="9" spans="1:28" ht="13.35" customHeight="1">
      <c r="A9" s="243" t="s">
        <v>192</v>
      </c>
      <c r="B9" s="615">
        <v>1</v>
      </c>
      <c r="C9" s="244"/>
      <c r="D9" s="244"/>
      <c r="E9" s="245"/>
      <c r="F9" s="244"/>
      <c r="G9" s="244"/>
      <c r="H9" s="244"/>
      <c r="I9" s="244"/>
      <c r="J9" s="244"/>
      <c r="K9" s="244"/>
      <c r="L9" s="246"/>
      <c r="M9" s="244"/>
      <c r="N9" s="244"/>
      <c r="O9" s="244"/>
      <c r="P9" s="244"/>
      <c r="Q9" s="245"/>
      <c r="R9" s="244"/>
      <c r="S9" s="244"/>
      <c r="T9" s="244"/>
      <c r="U9" s="244"/>
      <c r="V9" s="244"/>
      <c r="W9" s="244"/>
      <c r="X9" s="244"/>
      <c r="Y9" s="244"/>
      <c r="Z9" s="244"/>
      <c r="AA9" s="247"/>
    </row>
    <row r="10" spans="1:28" ht="13.35" customHeight="1">
      <c r="A10" s="243" t="s">
        <v>194</v>
      </c>
      <c r="B10" s="615">
        <v>2</v>
      </c>
      <c r="C10" s="244"/>
      <c r="D10" s="244"/>
      <c r="E10" s="245"/>
      <c r="F10" s="247"/>
      <c r="G10" s="247"/>
      <c r="H10" s="247"/>
      <c r="I10" s="247"/>
      <c r="J10" s="247"/>
      <c r="K10" s="247"/>
      <c r="L10" s="248"/>
      <c r="M10" s="247"/>
      <c r="N10" s="247"/>
      <c r="O10" s="247"/>
      <c r="P10" s="244"/>
      <c r="Q10" s="245"/>
      <c r="R10" s="247"/>
      <c r="S10" s="247"/>
      <c r="T10" s="247"/>
      <c r="U10" s="247"/>
      <c r="V10" s="244"/>
      <c r="W10" s="247"/>
      <c r="X10" s="244"/>
      <c r="Y10" s="247"/>
      <c r="Z10" s="247"/>
      <c r="AA10" s="247"/>
    </row>
    <row r="11" spans="1:28" ht="13.35" customHeight="1">
      <c r="A11" s="243" t="s">
        <v>195</v>
      </c>
      <c r="B11" s="615">
        <v>3</v>
      </c>
      <c r="C11" s="244"/>
      <c r="D11" s="244"/>
      <c r="E11" s="245"/>
      <c r="F11" s="247"/>
      <c r="G11" s="247"/>
      <c r="H11" s="247"/>
      <c r="I11" s="247"/>
      <c r="J11" s="247"/>
      <c r="K11" s="247"/>
      <c r="L11" s="248"/>
      <c r="M11" s="247"/>
      <c r="N11" s="247"/>
      <c r="O11" s="247"/>
      <c r="P11" s="244"/>
      <c r="Q11" s="245"/>
      <c r="R11" s="247"/>
      <c r="S11" s="247"/>
      <c r="T11" s="247"/>
      <c r="U11" s="247"/>
      <c r="V11" s="244"/>
      <c r="W11" s="247"/>
      <c r="X11" s="244"/>
      <c r="Y11" s="247"/>
      <c r="Z11" s="247"/>
      <c r="AA11" s="247"/>
    </row>
    <row r="12" spans="1:28" ht="13.35" customHeight="1">
      <c r="A12" s="243" t="s">
        <v>196</v>
      </c>
      <c r="B12" s="615">
        <v>4</v>
      </c>
      <c r="C12" s="244"/>
      <c r="D12" s="244"/>
      <c r="E12" s="245"/>
      <c r="F12" s="247"/>
      <c r="G12" s="247"/>
      <c r="H12" s="247"/>
      <c r="I12" s="247"/>
      <c r="J12" s="247"/>
      <c r="K12" s="247"/>
      <c r="L12" s="248"/>
      <c r="M12" s="247"/>
      <c r="N12" s="247"/>
      <c r="O12" s="247"/>
      <c r="P12" s="244"/>
      <c r="Q12" s="245"/>
      <c r="R12" s="247"/>
      <c r="S12" s="247"/>
      <c r="T12" s="247"/>
      <c r="U12" s="247"/>
      <c r="V12" s="244"/>
      <c r="W12" s="247"/>
      <c r="X12" s="244"/>
      <c r="Y12" s="247"/>
      <c r="Z12" s="247"/>
      <c r="AA12" s="247"/>
    </row>
    <row r="13" spans="1:28" ht="13.35" customHeight="1">
      <c r="A13" s="243" t="s">
        <v>197</v>
      </c>
      <c r="B13" s="615">
        <v>5</v>
      </c>
      <c r="C13" s="244"/>
      <c r="D13" s="244"/>
      <c r="E13" s="245"/>
      <c r="F13" s="247"/>
      <c r="G13" s="247"/>
      <c r="H13" s="247"/>
      <c r="I13" s="247"/>
      <c r="J13" s="247"/>
      <c r="K13" s="247"/>
      <c r="L13" s="248"/>
      <c r="M13" s="247"/>
      <c r="N13" s="247"/>
      <c r="O13" s="247"/>
      <c r="P13" s="244"/>
      <c r="Q13" s="245"/>
      <c r="R13" s="247"/>
      <c r="S13" s="247"/>
      <c r="T13" s="247"/>
      <c r="U13" s="247"/>
      <c r="V13" s="244"/>
      <c r="W13" s="247"/>
      <c r="X13" s="244"/>
      <c r="Y13" s="247"/>
      <c r="Z13" s="247"/>
      <c r="AA13" s="247"/>
    </row>
    <row r="14" spans="1:28" ht="13.35" customHeight="1">
      <c r="A14" s="243" t="s">
        <v>198</v>
      </c>
      <c r="B14" s="615">
        <v>6</v>
      </c>
      <c r="C14" s="244"/>
      <c r="D14" s="244"/>
      <c r="E14" s="245"/>
      <c r="F14" s="247"/>
      <c r="G14" s="247"/>
      <c r="H14" s="247"/>
      <c r="I14" s="247"/>
      <c r="J14" s="247"/>
      <c r="K14" s="247"/>
      <c r="L14" s="248"/>
      <c r="M14" s="247"/>
      <c r="N14" s="247"/>
      <c r="O14" s="247"/>
      <c r="P14" s="244"/>
      <c r="Q14" s="245"/>
      <c r="R14" s="247"/>
      <c r="S14" s="247"/>
      <c r="T14" s="247"/>
      <c r="U14" s="247"/>
      <c r="V14" s="244"/>
      <c r="W14" s="247"/>
      <c r="X14" s="244"/>
      <c r="Y14" s="247"/>
      <c r="Z14" s="247"/>
      <c r="AA14" s="247"/>
    </row>
    <row r="15" spans="1:28" ht="13.35" customHeight="1">
      <c r="A15" s="243" t="s">
        <v>199</v>
      </c>
      <c r="B15" s="615">
        <v>7</v>
      </c>
      <c r="C15" s="244"/>
      <c r="D15" s="244"/>
      <c r="E15" s="245"/>
      <c r="F15" s="247"/>
      <c r="G15" s="247"/>
      <c r="H15" s="247"/>
      <c r="I15" s="247"/>
      <c r="J15" s="247"/>
      <c r="K15" s="247"/>
      <c r="L15" s="248"/>
      <c r="M15" s="247"/>
      <c r="N15" s="247"/>
      <c r="O15" s="247"/>
      <c r="P15" s="244"/>
      <c r="Q15" s="245"/>
      <c r="R15" s="247"/>
      <c r="S15" s="247"/>
      <c r="T15" s="247"/>
      <c r="U15" s="247"/>
      <c r="V15" s="244"/>
      <c r="W15" s="247"/>
      <c r="X15" s="244"/>
      <c r="Y15" s="247"/>
      <c r="Z15" s="247"/>
      <c r="AA15" s="247"/>
    </row>
    <row r="16" spans="1:28" ht="13.35" customHeight="1">
      <c r="A16" s="243" t="s">
        <v>200</v>
      </c>
      <c r="B16" s="615">
        <v>8</v>
      </c>
      <c r="C16" s="244"/>
      <c r="D16" s="244"/>
      <c r="E16" s="245"/>
      <c r="F16" s="247"/>
      <c r="G16" s="247"/>
      <c r="H16" s="247"/>
      <c r="I16" s="247"/>
      <c r="J16" s="247"/>
      <c r="K16" s="247"/>
      <c r="L16" s="248"/>
      <c r="M16" s="247"/>
      <c r="N16" s="247"/>
      <c r="O16" s="247"/>
      <c r="P16" s="244"/>
      <c r="Q16" s="245"/>
      <c r="R16" s="247"/>
      <c r="S16" s="247"/>
      <c r="T16" s="247"/>
      <c r="U16" s="247"/>
      <c r="V16" s="244"/>
      <c r="W16" s="247"/>
      <c r="X16" s="244"/>
      <c r="Y16" s="247"/>
      <c r="Z16" s="247"/>
      <c r="AA16" s="247"/>
    </row>
    <row r="17" spans="1:27" ht="13.35" customHeight="1">
      <c r="A17" s="243" t="s">
        <v>201</v>
      </c>
      <c r="B17" s="615">
        <v>9</v>
      </c>
      <c r="C17" s="244"/>
      <c r="D17" s="244"/>
      <c r="E17" s="245"/>
      <c r="F17" s="247"/>
      <c r="G17" s="247"/>
      <c r="H17" s="247"/>
      <c r="I17" s="247"/>
      <c r="J17" s="247"/>
      <c r="K17" s="247"/>
      <c r="L17" s="248"/>
      <c r="M17" s="247"/>
      <c r="N17" s="247"/>
      <c r="O17" s="247"/>
      <c r="P17" s="244"/>
      <c r="Q17" s="245"/>
      <c r="R17" s="247"/>
      <c r="S17" s="247"/>
      <c r="T17" s="247"/>
      <c r="U17" s="247"/>
      <c r="V17" s="244"/>
      <c r="W17" s="247"/>
      <c r="X17" s="244"/>
      <c r="Y17" s="247"/>
      <c r="Z17" s="247"/>
      <c r="AA17" s="247"/>
    </row>
    <row r="18" spans="1:27" ht="13.35" customHeight="1">
      <c r="A18" s="243" t="s">
        <v>202</v>
      </c>
      <c r="B18" s="615">
        <v>10</v>
      </c>
      <c r="C18" s="244"/>
      <c r="D18" s="244"/>
      <c r="E18" s="245"/>
      <c r="F18" s="247"/>
      <c r="G18" s="247"/>
      <c r="H18" s="247"/>
      <c r="I18" s="247"/>
      <c r="J18" s="247"/>
      <c r="K18" s="247"/>
      <c r="L18" s="248"/>
      <c r="M18" s="247"/>
      <c r="N18" s="247"/>
      <c r="O18" s="247"/>
      <c r="P18" s="244"/>
      <c r="Q18" s="245"/>
      <c r="R18" s="247"/>
      <c r="S18" s="247"/>
      <c r="T18" s="247"/>
      <c r="U18" s="247"/>
      <c r="V18" s="244"/>
      <c r="W18" s="247"/>
      <c r="X18" s="244"/>
      <c r="Y18" s="247"/>
      <c r="Z18" s="247"/>
      <c r="AA18" s="247"/>
    </row>
    <row r="19" spans="1:27" ht="13.35" customHeight="1">
      <c r="A19" s="243" t="s">
        <v>203</v>
      </c>
      <c r="B19" s="615">
        <v>11</v>
      </c>
      <c r="C19" s="244"/>
      <c r="D19" s="244"/>
      <c r="E19" s="245"/>
      <c r="F19" s="247"/>
      <c r="G19" s="247"/>
      <c r="H19" s="247"/>
      <c r="I19" s="247"/>
      <c r="J19" s="247"/>
      <c r="K19" s="247"/>
      <c r="L19" s="248"/>
      <c r="M19" s="247"/>
      <c r="N19" s="247"/>
      <c r="O19" s="247"/>
      <c r="P19" s="244"/>
      <c r="Q19" s="245"/>
      <c r="R19" s="247"/>
      <c r="S19" s="247"/>
      <c r="T19" s="247"/>
      <c r="U19" s="247"/>
      <c r="V19" s="244"/>
      <c r="W19" s="247"/>
      <c r="X19" s="244"/>
      <c r="Y19" s="247"/>
      <c r="Z19" s="247"/>
      <c r="AA19" s="247"/>
    </row>
    <row r="20" spans="1:27" ht="13.35" customHeight="1">
      <c r="A20" s="243" t="s">
        <v>204</v>
      </c>
      <c r="B20" s="615">
        <v>12</v>
      </c>
      <c r="C20" s="244"/>
      <c r="D20" s="244"/>
      <c r="E20" s="245"/>
      <c r="F20" s="247"/>
      <c r="G20" s="247"/>
      <c r="H20" s="247"/>
      <c r="I20" s="247"/>
      <c r="J20" s="247"/>
      <c r="K20" s="247"/>
      <c r="L20" s="248"/>
      <c r="M20" s="247"/>
      <c r="N20" s="247"/>
      <c r="O20" s="247"/>
      <c r="P20" s="244"/>
      <c r="Q20" s="245"/>
      <c r="R20" s="247"/>
      <c r="S20" s="247"/>
      <c r="T20" s="247"/>
      <c r="U20" s="247"/>
      <c r="V20" s="244"/>
      <c r="W20" s="247"/>
      <c r="X20" s="244"/>
      <c r="Y20" s="247"/>
      <c r="Z20" s="247"/>
      <c r="AA20" s="247"/>
    </row>
    <row r="21" spans="1:27" ht="13.35" customHeight="1">
      <c r="A21" s="243" t="s">
        <v>205</v>
      </c>
      <c r="B21" s="615">
        <v>13</v>
      </c>
      <c r="C21" s="244"/>
      <c r="D21" s="244"/>
      <c r="E21" s="245"/>
      <c r="F21" s="247"/>
      <c r="G21" s="247"/>
      <c r="H21" s="247"/>
      <c r="I21" s="247"/>
      <c r="J21" s="247"/>
      <c r="K21" s="247"/>
      <c r="L21" s="248"/>
      <c r="M21" s="247"/>
      <c r="N21" s="247"/>
      <c r="O21" s="247"/>
      <c r="P21" s="244"/>
      <c r="Q21" s="245"/>
      <c r="R21" s="247"/>
      <c r="S21" s="247"/>
      <c r="T21" s="247"/>
      <c r="U21" s="247"/>
      <c r="V21" s="244"/>
      <c r="W21" s="247"/>
      <c r="X21" s="244"/>
      <c r="Y21" s="247"/>
      <c r="Z21" s="247"/>
      <c r="AA21" s="247"/>
    </row>
    <row r="22" spans="1:27" ht="13.35" customHeight="1">
      <c r="A22" s="243" t="s">
        <v>206</v>
      </c>
      <c r="B22" s="615">
        <v>14</v>
      </c>
      <c r="C22" s="244"/>
      <c r="D22" s="244"/>
      <c r="E22" s="245"/>
      <c r="F22" s="247"/>
      <c r="G22" s="247"/>
      <c r="H22" s="247"/>
      <c r="I22" s="247"/>
      <c r="J22" s="247"/>
      <c r="K22" s="247"/>
      <c r="L22" s="248"/>
      <c r="M22" s="247"/>
      <c r="N22" s="247"/>
      <c r="O22" s="247"/>
      <c r="P22" s="244"/>
      <c r="Q22" s="245"/>
      <c r="R22" s="247"/>
      <c r="S22" s="247"/>
      <c r="T22" s="247"/>
      <c r="U22" s="247"/>
      <c r="V22" s="244"/>
      <c r="W22" s="247"/>
      <c r="X22" s="244"/>
      <c r="Y22" s="247"/>
      <c r="Z22" s="247"/>
      <c r="AA22" s="247"/>
    </row>
    <row r="23" spans="1:27" ht="13.35" customHeight="1">
      <c r="B23" s="615">
        <v>15</v>
      </c>
      <c r="C23" s="244"/>
      <c r="D23" s="244"/>
      <c r="E23" s="245"/>
      <c r="F23" s="247"/>
      <c r="G23" s="247"/>
      <c r="H23" s="247"/>
      <c r="I23" s="247"/>
      <c r="J23" s="247"/>
      <c r="K23" s="247"/>
      <c r="L23" s="248"/>
      <c r="M23" s="247"/>
      <c r="N23" s="247"/>
      <c r="O23" s="247"/>
      <c r="P23" s="244"/>
      <c r="Q23" s="245"/>
      <c r="R23" s="247"/>
      <c r="S23" s="247"/>
      <c r="T23" s="247"/>
      <c r="U23" s="247"/>
      <c r="V23" s="244"/>
      <c r="W23" s="247"/>
      <c r="X23" s="244"/>
      <c r="Y23" s="247"/>
      <c r="Z23" s="247"/>
      <c r="AA23" s="247"/>
    </row>
    <row r="24" spans="1:27" ht="13.35" customHeight="1">
      <c r="B24" s="615">
        <v>16</v>
      </c>
      <c r="C24" s="244"/>
      <c r="D24" s="244"/>
      <c r="E24" s="245"/>
      <c r="F24" s="247"/>
      <c r="G24" s="247"/>
      <c r="H24" s="247"/>
      <c r="I24" s="247"/>
      <c r="J24" s="247"/>
      <c r="K24" s="247"/>
      <c r="L24" s="248"/>
      <c r="M24" s="247"/>
      <c r="N24" s="247"/>
      <c r="O24" s="247"/>
      <c r="P24" s="244"/>
      <c r="Q24" s="245"/>
      <c r="R24" s="247"/>
      <c r="S24" s="247"/>
      <c r="T24" s="247"/>
      <c r="U24" s="247"/>
      <c r="V24" s="244"/>
      <c r="W24" s="247"/>
      <c r="X24" s="244"/>
      <c r="Y24" s="247"/>
      <c r="Z24" s="247"/>
      <c r="AA24" s="247"/>
    </row>
    <row r="25" spans="1:27" ht="13.35" customHeight="1">
      <c r="B25" s="615">
        <v>17</v>
      </c>
      <c r="C25" s="244"/>
      <c r="D25" s="244"/>
      <c r="E25" s="245"/>
      <c r="F25" s="247"/>
      <c r="G25" s="247"/>
      <c r="H25" s="247"/>
      <c r="I25" s="247"/>
      <c r="J25" s="247"/>
      <c r="K25" s="247"/>
      <c r="L25" s="248"/>
      <c r="M25" s="247"/>
      <c r="N25" s="247"/>
      <c r="O25" s="247"/>
      <c r="P25" s="244"/>
      <c r="Q25" s="245"/>
      <c r="R25" s="247"/>
      <c r="S25" s="247"/>
      <c r="T25" s="247"/>
      <c r="U25" s="247"/>
      <c r="V25" s="244"/>
      <c r="W25" s="247"/>
      <c r="X25" s="244"/>
      <c r="Y25" s="247"/>
      <c r="Z25" s="247"/>
      <c r="AA25" s="247"/>
    </row>
    <row r="26" spans="1:27" ht="13.35" customHeight="1">
      <c r="B26" s="615">
        <v>18</v>
      </c>
      <c r="C26" s="244"/>
      <c r="D26" s="244"/>
      <c r="E26" s="245"/>
      <c r="F26" s="247"/>
      <c r="G26" s="247"/>
      <c r="H26" s="247"/>
      <c r="I26" s="247"/>
      <c r="J26" s="247"/>
      <c r="K26" s="247"/>
      <c r="L26" s="248"/>
      <c r="M26" s="247"/>
      <c r="N26" s="247"/>
      <c r="O26" s="247"/>
      <c r="P26" s="244"/>
      <c r="Q26" s="245"/>
      <c r="R26" s="247"/>
      <c r="S26" s="247"/>
      <c r="T26" s="247"/>
      <c r="U26" s="247"/>
      <c r="V26" s="244"/>
      <c r="W26" s="247"/>
      <c r="X26" s="244"/>
      <c r="Y26" s="247"/>
      <c r="Z26" s="247"/>
      <c r="AA26" s="247"/>
    </row>
    <row r="27" spans="1:27" ht="13.35" customHeight="1">
      <c r="B27" s="615">
        <v>19</v>
      </c>
      <c r="C27" s="244"/>
      <c r="D27" s="244"/>
      <c r="E27" s="245"/>
      <c r="F27" s="247"/>
      <c r="G27" s="247"/>
      <c r="H27" s="247"/>
      <c r="I27" s="247"/>
      <c r="J27" s="247"/>
      <c r="K27" s="247"/>
      <c r="L27" s="248"/>
      <c r="M27" s="247"/>
      <c r="N27" s="247"/>
      <c r="O27" s="247"/>
      <c r="P27" s="244"/>
      <c r="Q27" s="245"/>
      <c r="R27" s="247"/>
      <c r="S27" s="247"/>
      <c r="T27" s="247"/>
      <c r="U27" s="247"/>
      <c r="V27" s="244"/>
      <c r="W27" s="247"/>
      <c r="X27" s="244"/>
      <c r="Y27" s="247"/>
      <c r="Z27" s="247"/>
      <c r="AA27" s="247"/>
    </row>
    <row r="28" spans="1:27" ht="13.35" customHeight="1">
      <c r="B28" s="615">
        <v>20</v>
      </c>
      <c r="C28" s="244"/>
      <c r="D28" s="244"/>
      <c r="E28" s="245"/>
      <c r="F28" s="247"/>
      <c r="G28" s="247"/>
      <c r="H28" s="247"/>
      <c r="I28" s="247"/>
      <c r="J28" s="247"/>
      <c r="K28" s="247"/>
      <c r="L28" s="248"/>
      <c r="M28" s="247"/>
      <c r="N28" s="247"/>
      <c r="O28" s="247"/>
      <c r="P28" s="244"/>
      <c r="Q28" s="245"/>
      <c r="R28" s="247"/>
      <c r="S28" s="247"/>
      <c r="T28" s="247"/>
      <c r="U28" s="247"/>
      <c r="V28" s="244"/>
      <c r="W28" s="247"/>
      <c r="X28" s="244"/>
      <c r="Y28" s="247"/>
      <c r="Z28" s="247"/>
      <c r="AA28" s="247"/>
    </row>
    <row r="29" spans="1:27" ht="13.35" customHeight="1">
      <c r="B29" s="615">
        <v>21</v>
      </c>
      <c r="C29" s="244"/>
      <c r="D29" s="244"/>
      <c r="E29" s="245"/>
      <c r="F29" s="247"/>
      <c r="G29" s="247"/>
      <c r="H29" s="247"/>
      <c r="I29" s="247"/>
      <c r="J29" s="247"/>
      <c r="K29" s="247"/>
      <c r="L29" s="248"/>
      <c r="M29" s="247"/>
      <c r="N29" s="247"/>
      <c r="O29" s="247"/>
      <c r="P29" s="244"/>
      <c r="Q29" s="245"/>
      <c r="R29" s="247"/>
      <c r="S29" s="247"/>
      <c r="T29" s="247"/>
      <c r="U29" s="247"/>
      <c r="V29" s="244"/>
      <c r="W29" s="247"/>
      <c r="X29" s="244"/>
      <c r="Y29" s="247"/>
      <c r="Z29" s="247"/>
      <c r="AA29" s="247"/>
    </row>
    <row r="30" spans="1:27" ht="13.35" customHeight="1">
      <c r="B30" s="615">
        <v>22</v>
      </c>
      <c r="C30" s="244"/>
      <c r="D30" s="244"/>
      <c r="E30" s="245"/>
      <c r="F30" s="247"/>
      <c r="G30" s="247"/>
      <c r="H30" s="247"/>
      <c r="I30" s="247"/>
      <c r="J30" s="247"/>
      <c r="K30" s="247"/>
      <c r="L30" s="248"/>
      <c r="M30" s="247"/>
      <c r="N30" s="247"/>
      <c r="O30" s="247"/>
      <c r="P30" s="244"/>
      <c r="Q30" s="245"/>
      <c r="R30" s="247"/>
      <c r="S30" s="247"/>
      <c r="T30" s="247"/>
      <c r="U30" s="247"/>
      <c r="V30" s="244"/>
      <c r="W30" s="247"/>
      <c r="X30" s="244"/>
      <c r="Y30" s="247"/>
      <c r="Z30" s="247"/>
      <c r="AA30" s="247"/>
    </row>
    <row r="31" spans="1:27" ht="13.35" customHeight="1">
      <c r="B31" s="615">
        <v>23</v>
      </c>
      <c r="C31" s="244"/>
      <c r="D31" s="244"/>
      <c r="E31" s="245"/>
      <c r="F31" s="247"/>
      <c r="G31" s="247"/>
      <c r="H31" s="247"/>
      <c r="I31" s="247"/>
      <c r="J31" s="247"/>
      <c r="K31" s="247"/>
      <c r="L31" s="248"/>
      <c r="M31" s="247"/>
      <c r="N31" s="247"/>
      <c r="O31" s="247"/>
      <c r="P31" s="244"/>
      <c r="Q31" s="245"/>
      <c r="R31" s="247"/>
      <c r="S31" s="247"/>
      <c r="T31" s="247"/>
      <c r="U31" s="247"/>
      <c r="V31" s="244"/>
      <c r="W31" s="247"/>
      <c r="X31" s="244"/>
      <c r="Y31" s="247"/>
      <c r="Z31" s="247"/>
      <c r="AA31" s="247"/>
    </row>
    <row r="32" spans="1:27" ht="13.35" customHeight="1">
      <c r="B32" s="615">
        <v>24</v>
      </c>
      <c r="C32" s="244"/>
      <c r="D32" s="244"/>
      <c r="E32" s="245"/>
      <c r="F32" s="247"/>
      <c r="G32" s="247"/>
      <c r="H32" s="247"/>
      <c r="I32" s="247"/>
      <c r="J32" s="247"/>
      <c r="K32" s="247"/>
      <c r="L32" s="248"/>
      <c r="M32" s="247"/>
      <c r="N32" s="247"/>
      <c r="O32" s="247"/>
      <c r="P32" s="244"/>
      <c r="Q32" s="245"/>
      <c r="R32" s="247"/>
      <c r="S32" s="247"/>
      <c r="T32" s="247"/>
      <c r="U32" s="247"/>
      <c r="V32" s="244"/>
      <c r="W32" s="247"/>
      <c r="X32" s="244"/>
      <c r="Y32" s="247"/>
      <c r="Z32" s="247"/>
      <c r="AA32" s="247"/>
    </row>
    <row r="33" spans="2:27" ht="13.35" customHeight="1">
      <c r="B33" s="615">
        <v>25</v>
      </c>
      <c r="C33" s="244"/>
      <c r="D33" s="244"/>
      <c r="E33" s="245"/>
      <c r="F33" s="247"/>
      <c r="G33" s="247"/>
      <c r="H33" s="247"/>
      <c r="I33" s="247"/>
      <c r="J33" s="247"/>
      <c r="K33" s="247"/>
      <c r="L33" s="248"/>
      <c r="M33" s="247"/>
      <c r="N33" s="247"/>
      <c r="O33" s="247"/>
      <c r="P33" s="244"/>
      <c r="Q33" s="245"/>
      <c r="R33" s="247"/>
      <c r="S33" s="247"/>
      <c r="T33" s="247"/>
      <c r="U33" s="247"/>
      <c r="V33" s="244"/>
      <c r="W33" s="247"/>
      <c r="X33" s="244"/>
      <c r="Y33" s="247"/>
      <c r="Z33" s="247"/>
      <c r="AA33" s="247"/>
    </row>
    <row r="34" spans="2:27" ht="13.35" customHeight="1">
      <c r="B34" s="615">
        <v>26</v>
      </c>
      <c r="C34" s="244"/>
      <c r="D34" s="244"/>
      <c r="E34" s="245"/>
      <c r="F34" s="247"/>
      <c r="G34" s="247"/>
      <c r="H34" s="247"/>
      <c r="I34" s="247"/>
      <c r="J34" s="247"/>
      <c r="K34" s="247"/>
      <c r="L34" s="248"/>
      <c r="M34" s="247"/>
      <c r="N34" s="247"/>
      <c r="O34" s="247"/>
      <c r="P34" s="244"/>
      <c r="Q34" s="245"/>
      <c r="R34" s="247"/>
      <c r="S34" s="247"/>
      <c r="T34" s="247"/>
      <c r="U34" s="247"/>
      <c r="V34" s="244"/>
      <c r="W34" s="247"/>
      <c r="X34" s="244"/>
      <c r="Y34" s="247"/>
      <c r="Z34" s="247"/>
      <c r="AA34" s="247"/>
    </row>
    <row r="35" spans="2:27" ht="13.35" customHeight="1">
      <c r="B35" s="615">
        <v>27</v>
      </c>
      <c r="C35" s="244"/>
      <c r="D35" s="244"/>
      <c r="E35" s="245"/>
      <c r="F35" s="247"/>
      <c r="G35" s="247"/>
      <c r="H35" s="247"/>
      <c r="I35" s="247"/>
      <c r="J35" s="247"/>
      <c r="K35" s="247"/>
      <c r="L35" s="248"/>
      <c r="M35" s="247"/>
      <c r="N35" s="247"/>
      <c r="O35" s="247"/>
      <c r="P35" s="244"/>
      <c r="Q35" s="245"/>
      <c r="R35" s="247"/>
      <c r="S35" s="247"/>
      <c r="T35" s="247"/>
      <c r="U35" s="247"/>
      <c r="V35" s="244"/>
      <c r="W35" s="247"/>
      <c r="X35" s="244"/>
      <c r="Y35" s="247"/>
      <c r="Z35" s="247"/>
      <c r="AA35" s="247"/>
    </row>
    <row r="36" spans="2:27" ht="13.35" customHeight="1">
      <c r="B36" s="615">
        <v>28</v>
      </c>
      <c r="C36" s="244"/>
      <c r="D36" s="244"/>
      <c r="E36" s="245"/>
      <c r="F36" s="247"/>
      <c r="G36" s="247"/>
      <c r="H36" s="247"/>
      <c r="I36" s="247"/>
      <c r="J36" s="247"/>
      <c r="K36" s="247"/>
      <c r="L36" s="248"/>
      <c r="M36" s="247"/>
      <c r="N36" s="247"/>
      <c r="O36" s="247"/>
      <c r="P36" s="244"/>
      <c r="Q36" s="245"/>
      <c r="R36" s="247"/>
      <c r="S36" s="247"/>
      <c r="T36" s="247"/>
      <c r="U36" s="247"/>
      <c r="V36" s="244"/>
      <c r="W36" s="247"/>
      <c r="X36" s="244"/>
      <c r="Y36" s="247"/>
      <c r="Z36" s="247"/>
      <c r="AA36" s="247"/>
    </row>
    <row r="37" spans="2:27" ht="13.35" customHeight="1">
      <c r="B37" s="615">
        <v>29</v>
      </c>
      <c r="C37" s="244"/>
      <c r="D37" s="244"/>
      <c r="E37" s="245"/>
      <c r="F37" s="247"/>
      <c r="G37" s="247"/>
      <c r="H37" s="247"/>
      <c r="I37" s="247"/>
      <c r="J37" s="247"/>
      <c r="K37" s="247"/>
      <c r="L37" s="248"/>
      <c r="M37" s="247"/>
      <c r="N37" s="247"/>
      <c r="O37" s="247"/>
      <c r="P37" s="244"/>
      <c r="Q37" s="245"/>
      <c r="R37" s="247"/>
      <c r="S37" s="247"/>
      <c r="T37" s="247"/>
      <c r="U37" s="247"/>
      <c r="V37" s="244"/>
      <c r="W37" s="247"/>
      <c r="X37" s="244"/>
      <c r="Y37" s="247"/>
      <c r="Z37" s="247"/>
      <c r="AA37" s="247"/>
    </row>
    <row r="38" spans="2:27" ht="13.35" customHeight="1">
      <c r="B38" s="615">
        <v>30</v>
      </c>
      <c r="C38" s="244"/>
      <c r="D38" s="244"/>
      <c r="E38" s="245"/>
      <c r="F38" s="247"/>
      <c r="G38" s="247"/>
      <c r="H38" s="247"/>
      <c r="I38" s="247"/>
      <c r="J38" s="247"/>
      <c r="K38" s="247"/>
      <c r="L38" s="248"/>
      <c r="M38" s="247"/>
      <c r="N38" s="247"/>
      <c r="O38" s="247"/>
      <c r="P38" s="244"/>
      <c r="Q38" s="245"/>
      <c r="R38" s="247"/>
      <c r="S38" s="247"/>
      <c r="T38" s="247"/>
      <c r="U38" s="247"/>
      <c r="V38" s="244"/>
      <c r="W38" s="247"/>
      <c r="X38" s="244"/>
      <c r="Y38" s="247"/>
      <c r="Z38" s="247"/>
      <c r="AA38" s="247"/>
    </row>
    <row r="39" spans="2:27" ht="13.35" customHeight="1">
      <c r="B39" s="615">
        <v>31</v>
      </c>
      <c r="C39" s="244"/>
      <c r="D39" s="244"/>
      <c r="E39" s="245"/>
      <c r="F39" s="247"/>
      <c r="G39" s="247"/>
      <c r="H39" s="247"/>
      <c r="I39" s="247"/>
      <c r="J39" s="247"/>
      <c r="K39" s="247"/>
      <c r="L39" s="248"/>
      <c r="M39" s="247"/>
      <c r="N39" s="247"/>
      <c r="O39" s="247"/>
      <c r="P39" s="244"/>
      <c r="Q39" s="245"/>
      <c r="R39" s="247"/>
      <c r="S39" s="247"/>
      <c r="T39" s="247"/>
      <c r="U39" s="247"/>
      <c r="V39" s="244"/>
      <c r="W39" s="247"/>
      <c r="X39" s="244"/>
      <c r="Y39" s="247"/>
      <c r="Z39" s="247"/>
      <c r="AA39" s="247"/>
    </row>
    <row r="40" spans="2:27" ht="13.35" customHeight="1">
      <c r="B40" s="615">
        <v>32</v>
      </c>
      <c r="C40" s="244"/>
      <c r="D40" s="244"/>
      <c r="E40" s="245"/>
      <c r="F40" s="247"/>
      <c r="G40" s="247"/>
      <c r="H40" s="247"/>
      <c r="I40" s="247"/>
      <c r="J40" s="247"/>
      <c r="K40" s="247"/>
      <c r="L40" s="248"/>
      <c r="M40" s="247"/>
      <c r="N40" s="247"/>
      <c r="O40" s="247"/>
      <c r="P40" s="244"/>
      <c r="Q40" s="245"/>
      <c r="R40" s="247"/>
      <c r="S40" s="247"/>
      <c r="T40" s="247"/>
      <c r="U40" s="247"/>
      <c r="V40" s="244"/>
      <c r="W40" s="247"/>
      <c r="X40" s="244"/>
      <c r="Y40" s="247"/>
      <c r="Z40" s="247"/>
      <c r="AA40" s="247"/>
    </row>
    <row r="41" spans="2:27" ht="13.35" customHeight="1">
      <c r="B41" s="615">
        <v>33</v>
      </c>
      <c r="C41" s="244"/>
      <c r="D41" s="244"/>
      <c r="E41" s="245"/>
      <c r="F41" s="247"/>
      <c r="G41" s="247"/>
      <c r="H41" s="247"/>
      <c r="I41" s="247"/>
      <c r="J41" s="247"/>
      <c r="K41" s="247"/>
      <c r="L41" s="248"/>
      <c r="M41" s="247"/>
      <c r="N41" s="247"/>
      <c r="O41" s="247"/>
      <c r="P41" s="244"/>
      <c r="Q41" s="245"/>
      <c r="R41" s="247"/>
      <c r="S41" s="247"/>
      <c r="T41" s="247"/>
      <c r="U41" s="247"/>
      <c r="V41" s="244"/>
      <c r="W41" s="247"/>
      <c r="X41" s="244"/>
      <c r="Y41" s="247"/>
      <c r="Z41" s="247"/>
      <c r="AA41" s="247"/>
    </row>
    <row r="42" spans="2:27" ht="13.35" customHeight="1">
      <c r="B42" s="615">
        <v>34</v>
      </c>
      <c r="C42" s="244"/>
      <c r="D42" s="244"/>
      <c r="E42" s="245"/>
      <c r="F42" s="247"/>
      <c r="G42" s="247"/>
      <c r="H42" s="247"/>
      <c r="I42" s="247"/>
      <c r="J42" s="247"/>
      <c r="K42" s="247"/>
      <c r="L42" s="248"/>
      <c r="M42" s="247"/>
      <c r="N42" s="247"/>
      <c r="O42" s="247"/>
      <c r="P42" s="244"/>
      <c r="Q42" s="245"/>
      <c r="R42" s="247"/>
      <c r="S42" s="247"/>
      <c r="T42" s="247"/>
      <c r="U42" s="247"/>
      <c r="V42" s="244"/>
      <c r="W42" s="247"/>
      <c r="X42" s="244"/>
      <c r="Y42" s="247"/>
      <c r="Z42" s="247"/>
      <c r="AA42" s="247"/>
    </row>
    <row r="43" spans="2:27" ht="13.35" customHeight="1">
      <c r="B43" s="615">
        <v>35</v>
      </c>
      <c r="C43" s="244"/>
      <c r="D43" s="244"/>
      <c r="E43" s="245"/>
      <c r="F43" s="247"/>
      <c r="G43" s="247"/>
      <c r="H43" s="247"/>
      <c r="I43" s="247"/>
      <c r="J43" s="247"/>
      <c r="K43" s="247"/>
      <c r="L43" s="248"/>
      <c r="M43" s="247"/>
      <c r="N43" s="247"/>
      <c r="O43" s="247"/>
      <c r="P43" s="244"/>
      <c r="Q43" s="245"/>
      <c r="R43" s="247"/>
      <c r="S43" s="247"/>
      <c r="T43" s="247"/>
      <c r="U43" s="247"/>
      <c r="V43" s="244"/>
      <c r="W43" s="247"/>
      <c r="X43" s="244"/>
      <c r="Y43" s="247"/>
      <c r="Z43" s="247"/>
      <c r="AA43" s="247"/>
    </row>
    <row r="44" spans="2:27" ht="13.35" customHeight="1">
      <c r="B44" s="615">
        <v>36</v>
      </c>
      <c r="C44" s="244"/>
      <c r="D44" s="244"/>
      <c r="E44" s="245"/>
      <c r="F44" s="247"/>
      <c r="G44" s="247"/>
      <c r="H44" s="247"/>
      <c r="I44" s="247"/>
      <c r="J44" s="247"/>
      <c r="K44" s="247"/>
      <c r="L44" s="248"/>
      <c r="M44" s="247"/>
      <c r="N44" s="247"/>
      <c r="O44" s="247"/>
      <c r="P44" s="244"/>
      <c r="Q44" s="245"/>
      <c r="R44" s="247"/>
      <c r="S44" s="247"/>
      <c r="T44" s="247"/>
      <c r="U44" s="247"/>
      <c r="V44" s="244"/>
      <c r="W44" s="247"/>
      <c r="X44" s="244"/>
      <c r="Y44" s="247"/>
      <c r="Z44" s="247"/>
      <c r="AA44" s="247"/>
    </row>
    <row r="45" spans="2:27" ht="13.35" customHeight="1">
      <c r="B45" s="615">
        <v>37</v>
      </c>
      <c r="C45" s="244"/>
      <c r="D45" s="244"/>
      <c r="E45" s="245"/>
      <c r="F45" s="247"/>
      <c r="G45" s="247"/>
      <c r="H45" s="247"/>
      <c r="I45" s="247"/>
      <c r="J45" s="247"/>
      <c r="K45" s="247"/>
      <c r="L45" s="248"/>
      <c r="M45" s="247"/>
      <c r="N45" s="247"/>
      <c r="O45" s="247"/>
      <c r="P45" s="244"/>
      <c r="Q45" s="245"/>
      <c r="R45" s="247"/>
      <c r="S45" s="247"/>
      <c r="T45" s="247"/>
      <c r="U45" s="247"/>
      <c r="V45" s="244"/>
      <c r="W45" s="247"/>
      <c r="X45" s="244"/>
      <c r="Y45" s="247"/>
      <c r="Z45" s="247"/>
      <c r="AA45" s="247"/>
    </row>
    <row r="46" spans="2:27" ht="13.35" customHeight="1">
      <c r="B46" s="615">
        <v>38</v>
      </c>
      <c r="C46" s="244"/>
      <c r="D46" s="244"/>
      <c r="E46" s="245"/>
      <c r="F46" s="247"/>
      <c r="G46" s="247"/>
      <c r="H46" s="247"/>
      <c r="I46" s="247"/>
      <c r="J46" s="247"/>
      <c r="K46" s="247"/>
      <c r="L46" s="248"/>
      <c r="M46" s="247"/>
      <c r="N46" s="247"/>
      <c r="O46" s="247"/>
      <c r="P46" s="244"/>
      <c r="Q46" s="245"/>
      <c r="R46" s="247"/>
      <c r="S46" s="247"/>
      <c r="T46" s="247"/>
      <c r="U46" s="247"/>
      <c r="V46" s="244"/>
      <c r="W46" s="247"/>
      <c r="X46" s="244"/>
      <c r="Y46" s="247"/>
      <c r="Z46" s="247"/>
      <c r="AA46" s="247"/>
    </row>
    <row r="47" spans="2:27" ht="13.35" customHeight="1">
      <c r="B47" s="615">
        <v>39</v>
      </c>
      <c r="C47" s="244"/>
      <c r="D47" s="244"/>
      <c r="E47" s="245"/>
      <c r="F47" s="247"/>
      <c r="G47" s="247"/>
      <c r="H47" s="247"/>
      <c r="I47" s="247"/>
      <c r="J47" s="247"/>
      <c r="K47" s="247"/>
      <c r="L47" s="248"/>
      <c r="M47" s="247"/>
      <c r="N47" s="247"/>
      <c r="O47" s="247"/>
      <c r="P47" s="244"/>
      <c r="Q47" s="245"/>
      <c r="R47" s="247"/>
      <c r="S47" s="247"/>
      <c r="T47" s="247"/>
      <c r="U47" s="247"/>
      <c r="V47" s="244"/>
      <c r="W47" s="247"/>
      <c r="X47" s="244"/>
      <c r="Y47" s="247"/>
      <c r="Z47" s="247"/>
      <c r="AA47" s="247"/>
    </row>
    <row r="48" spans="2:27" ht="13.35" customHeight="1">
      <c r="B48" s="615">
        <v>40</v>
      </c>
      <c r="C48" s="244"/>
      <c r="D48" s="244"/>
      <c r="E48" s="245"/>
      <c r="F48" s="247"/>
      <c r="G48" s="247"/>
      <c r="H48" s="247"/>
      <c r="I48" s="247"/>
      <c r="J48" s="247"/>
      <c r="K48" s="247"/>
      <c r="L48" s="248"/>
      <c r="M48" s="247"/>
      <c r="N48" s="247"/>
      <c r="O48" s="247"/>
      <c r="P48" s="244"/>
      <c r="Q48" s="245"/>
      <c r="R48" s="247"/>
      <c r="S48" s="247"/>
      <c r="T48" s="247"/>
      <c r="U48" s="247"/>
      <c r="V48" s="244"/>
      <c r="W48" s="247"/>
      <c r="X48" s="244"/>
      <c r="Y48" s="247"/>
      <c r="Z48" s="247"/>
      <c r="AA48" s="247"/>
    </row>
    <row r="49" spans="2:27" ht="13.35" customHeight="1">
      <c r="B49" s="615">
        <v>41</v>
      </c>
      <c r="C49" s="244"/>
      <c r="D49" s="244"/>
      <c r="E49" s="245"/>
      <c r="F49" s="247"/>
      <c r="G49" s="247"/>
      <c r="H49" s="247"/>
      <c r="I49" s="247"/>
      <c r="J49" s="247"/>
      <c r="K49" s="247"/>
      <c r="L49" s="248"/>
      <c r="M49" s="247"/>
      <c r="N49" s="247"/>
      <c r="O49" s="247"/>
      <c r="P49" s="244"/>
      <c r="Q49" s="245"/>
      <c r="R49" s="247"/>
      <c r="S49" s="247"/>
      <c r="T49" s="247"/>
      <c r="U49" s="247"/>
      <c r="V49" s="244"/>
      <c r="W49" s="247"/>
      <c r="X49" s="244"/>
      <c r="Y49" s="247"/>
      <c r="Z49" s="247"/>
      <c r="AA49" s="247"/>
    </row>
    <row r="50" spans="2:27" ht="13.35" customHeight="1">
      <c r="B50" s="615">
        <v>42</v>
      </c>
      <c r="C50" s="244"/>
      <c r="D50" s="244"/>
      <c r="E50" s="245"/>
      <c r="F50" s="247"/>
      <c r="G50" s="247"/>
      <c r="H50" s="247"/>
      <c r="I50" s="247"/>
      <c r="J50" s="247"/>
      <c r="K50" s="247"/>
      <c r="L50" s="248"/>
      <c r="M50" s="247"/>
      <c r="N50" s="247"/>
      <c r="O50" s="247"/>
      <c r="P50" s="244"/>
      <c r="Q50" s="245"/>
      <c r="R50" s="247"/>
      <c r="S50" s="247"/>
      <c r="T50" s="247"/>
      <c r="U50" s="247"/>
      <c r="V50" s="244"/>
      <c r="W50" s="247"/>
      <c r="X50" s="244"/>
      <c r="Y50" s="247"/>
      <c r="Z50" s="247"/>
      <c r="AA50" s="247"/>
    </row>
    <row r="51" spans="2:27" ht="13.35" customHeight="1">
      <c r="B51" s="615">
        <v>43</v>
      </c>
      <c r="C51" s="244"/>
      <c r="D51" s="244"/>
      <c r="E51" s="245"/>
      <c r="F51" s="247"/>
      <c r="G51" s="247"/>
      <c r="H51" s="247"/>
      <c r="I51" s="247"/>
      <c r="J51" s="247"/>
      <c r="K51" s="247"/>
      <c r="L51" s="248"/>
      <c r="M51" s="247"/>
      <c r="N51" s="247"/>
      <c r="O51" s="247"/>
      <c r="P51" s="244"/>
      <c r="Q51" s="245"/>
      <c r="R51" s="247"/>
      <c r="S51" s="247"/>
      <c r="T51" s="247"/>
      <c r="U51" s="247"/>
      <c r="V51" s="244"/>
      <c r="W51" s="247"/>
      <c r="X51" s="244"/>
      <c r="Y51" s="247"/>
      <c r="Z51" s="247"/>
      <c r="AA51" s="247"/>
    </row>
    <row r="52" spans="2:27" ht="13.35" customHeight="1">
      <c r="B52" s="615">
        <v>44</v>
      </c>
      <c r="C52" s="244"/>
      <c r="D52" s="244"/>
      <c r="E52" s="245"/>
      <c r="F52" s="247"/>
      <c r="G52" s="247"/>
      <c r="H52" s="247"/>
      <c r="I52" s="247"/>
      <c r="J52" s="247"/>
      <c r="K52" s="247"/>
      <c r="L52" s="248"/>
      <c r="M52" s="247"/>
      <c r="N52" s="247"/>
      <c r="O52" s="247"/>
      <c r="P52" s="244"/>
      <c r="Q52" s="245"/>
      <c r="R52" s="247"/>
      <c r="S52" s="247"/>
      <c r="T52" s="247"/>
      <c r="U52" s="247"/>
      <c r="V52" s="244"/>
      <c r="W52" s="247"/>
      <c r="X52" s="244"/>
      <c r="Y52" s="247"/>
      <c r="Z52" s="247"/>
      <c r="AA52" s="247"/>
    </row>
    <row r="53" spans="2:27" ht="13.35" customHeight="1">
      <c r="B53" s="615">
        <v>45</v>
      </c>
      <c r="C53" s="244"/>
      <c r="D53" s="244"/>
      <c r="E53" s="245"/>
      <c r="F53" s="247"/>
      <c r="G53" s="247"/>
      <c r="H53" s="247"/>
      <c r="I53" s="247"/>
      <c r="J53" s="247"/>
      <c r="K53" s="247"/>
      <c r="L53" s="248"/>
      <c r="M53" s="247"/>
      <c r="N53" s="247"/>
      <c r="O53" s="247"/>
      <c r="P53" s="244"/>
      <c r="Q53" s="245"/>
      <c r="R53" s="247"/>
      <c r="S53" s="247"/>
      <c r="T53" s="247"/>
      <c r="U53" s="247"/>
      <c r="V53" s="244"/>
      <c r="W53" s="247"/>
      <c r="X53" s="244"/>
      <c r="Y53" s="247"/>
      <c r="Z53" s="247"/>
      <c r="AA53" s="247"/>
    </row>
    <row r="54" spans="2:27" ht="13.35" customHeight="1">
      <c r="B54" s="615">
        <v>46</v>
      </c>
      <c r="C54" s="244"/>
      <c r="D54" s="244"/>
      <c r="E54" s="245"/>
      <c r="F54" s="247"/>
      <c r="G54" s="247"/>
      <c r="H54" s="247"/>
      <c r="I54" s="247"/>
      <c r="J54" s="247"/>
      <c r="K54" s="247"/>
      <c r="L54" s="248"/>
      <c r="M54" s="247"/>
      <c r="N54" s="247"/>
      <c r="O54" s="247"/>
      <c r="P54" s="244"/>
      <c r="Q54" s="245"/>
      <c r="R54" s="247"/>
      <c r="S54" s="247"/>
      <c r="T54" s="247"/>
      <c r="U54" s="247"/>
      <c r="V54" s="244"/>
      <c r="W54" s="247"/>
      <c r="X54" s="244"/>
      <c r="Y54" s="247"/>
      <c r="Z54" s="247"/>
      <c r="AA54" s="247"/>
    </row>
    <row r="55" spans="2:27" ht="13.35" customHeight="1">
      <c r="B55" s="615">
        <v>47</v>
      </c>
      <c r="C55" s="244"/>
      <c r="D55" s="244"/>
      <c r="E55" s="245"/>
      <c r="F55" s="247"/>
      <c r="G55" s="247"/>
      <c r="H55" s="247"/>
      <c r="I55" s="247"/>
      <c r="J55" s="247"/>
      <c r="K55" s="247"/>
      <c r="L55" s="248"/>
      <c r="M55" s="247"/>
      <c r="N55" s="247"/>
      <c r="O55" s="247"/>
      <c r="P55" s="244"/>
      <c r="Q55" s="245"/>
      <c r="R55" s="247"/>
      <c r="S55" s="247"/>
      <c r="T55" s="247"/>
      <c r="U55" s="247"/>
      <c r="V55" s="244"/>
      <c r="W55" s="247"/>
      <c r="X55" s="244"/>
      <c r="Y55" s="247"/>
      <c r="Z55" s="247"/>
      <c r="AA55" s="247"/>
    </row>
    <row r="56" spans="2:27" ht="13.35" customHeight="1">
      <c r="B56" s="615">
        <v>48</v>
      </c>
      <c r="C56" s="244"/>
      <c r="D56" s="244"/>
      <c r="E56" s="245"/>
      <c r="F56" s="247"/>
      <c r="G56" s="247"/>
      <c r="H56" s="247"/>
      <c r="I56" s="247"/>
      <c r="J56" s="247"/>
      <c r="K56" s="247"/>
      <c r="L56" s="248"/>
      <c r="M56" s="247"/>
      <c r="N56" s="247"/>
      <c r="O56" s="247"/>
      <c r="P56" s="244"/>
      <c r="Q56" s="245"/>
      <c r="R56" s="247"/>
      <c r="S56" s="247"/>
      <c r="T56" s="247"/>
      <c r="U56" s="247"/>
      <c r="V56" s="244"/>
      <c r="W56" s="247"/>
      <c r="X56" s="244"/>
      <c r="Y56" s="247"/>
      <c r="Z56" s="247"/>
      <c r="AA56" s="247"/>
    </row>
    <row r="57" spans="2:27" ht="13.35" customHeight="1">
      <c r="B57" s="615">
        <v>49</v>
      </c>
      <c r="C57" s="244"/>
      <c r="D57" s="244"/>
      <c r="E57" s="245"/>
      <c r="F57" s="247"/>
      <c r="G57" s="247"/>
      <c r="H57" s="247"/>
      <c r="I57" s="247"/>
      <c r="J57" s="247"/>
      <c r="K57" s="247"/>
      <c r="L57" s="248"/>
      <c r="M57" s="247"/>
      <c r="N57" s="247"/>
      <c r="O57" s="247"/>
      <c r="P57" s="244"/>
      <c r="Q57" s="245"/>
      <c r="R57" s="247"/>
      <c r="S57" s="247"/>
      <c r="T57" s="247"/>
      <c r="U57" s="247"/>
      <c r="V57" s="244"/>
      <c r="W57" s="247"/>
      <c r="X57" s="244"/>
      <c r="Y57" s="247"/>
      <c r="Z57" s="247"/>
      <c r="AA57" s="247"/>
    </row>
    <row r="58" spans="2:27" ht="13.35" customHeight="1">
      <c r="B58" s="615">
        <v>50</v>
      </c>
      <c r="C58" s="244"/>
      <c r="D58" s="244"/>
      <c r="E58" s="245"/>
      <c r="F58" s="247"/>
      <c r="G58" s="247"/>
      <c r="H58" s="247"/>
      <c r="I58" s="247"/>
      <c r="J58" s="247"/>
      <c r="K58" s="247"/>
      <c r="L58" s="248"/>
      <c r="M58" s="247"/>
      <c r="N58" s="247"/>
      <c r="O58" s="247"/>
      <c r="P58" s="244"/>
      <c r="Q58" s="245"/>
      <c r="R58" s="247"/>
      <c r="S58" s="247"/>
      <c r="T58" s="247"/>
      <c r="U58" s="247"/>
      <c r="V58" s="244"/>
      <c r="W58" s="247"/>
      <c r="X58" s="244"/>
      <c r="Y58" s="247"/>
      <c r="Z58" s="247"/>
      <c r="AA58" s="247"/>
    </row>
    <row r="59" spans="2:27" ht="36.75" customHeight="1">
      <c r="B59" s="551"/>
      <c r="C59" s="551"/>
      <c r="D59" s="551"/>
      <c r="E59" s="551"/>
      <c r="F59" s="551"/>
      <c r="G59" s="551"/>
      <c r="H59" s="551"/>
      <c r="I59" s="551"/>
      <c r="J59" s="551"/>
      <c r="K59" s="551"/>
      <c r="L59" s="551"/>
      <c r="M59" s="551"/>
      <c r="N59" s="551"/>
      <c r="O59" s="551"/>
      <c r="P59" s="551"/>
      <c r="Q59" s="551"/>
      <c r="R59" s="551"/>
      <c r="S59" s="551"/>
      <c r="T59" s="551"/>
      <c r="U59" s="551"/>
      <c r="V59" s="551"/>
      <c r="W59" s="551"/>
      <c r="X59" s="551"/>
      <c r="Y59" s="551"/>
      <c r="Z59" s="551"/>
      <c r="AA59" s="551"/>
    </row>
  </sheetData>
  <mergeCells count="5">
    <mergeCell ref="C2:D2"/>
    <mergeCell ref="C3:D3"/>
    <mergeCell ref="C4:D4"/>
    <mergeCell ref="F7:K7"/>
    <mergeCell ref="L7:Z7"/>
  </mergeCells>
  <dataValidations count="1">
    <dataValidation type="date" allowBlank="1" showInputMessage="1" showErrorMessage="1" errorTitle="Error" error="Please enter a date in the format of dd/mm/yyyy (e.g., 17/06/2024)" sqref="L9:L58" xr:uid="{48611F61-961F-4E9F-B587-442ED9DFF040}">
      <formula1>1</formula1>
      <formula2>401404</formula2>
    </dataValidation>
  </dataValidations>
  <pageMargins left="0.25" right="0.25" top="0.75" bottom="0.75" header="0.3" footer="0.3"/>
  <pageSetup paperSize="8" scale="47" orientation="landscape" horizontalDpi="300"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2D604F8B-1963-440F-88E0-38A48642BFA7}">
          <x14:formula1>
            <xm:f>DropDownList!$E$22:$F$22</xm:f>
          </x14:formula1>
          <xm:sqref>E9 E10 E11 E12 E13 E14 E15 E16 E17 E18 E19 E20 E21 E22 E23 E24 E25 E26 E27 E28 E29 E30 E31 E32 E33 E34 E35 E36 E37 E38 E39 E40 E41 E42 E43 E44 E45 E46 E47 E48 E49 E50 E51 E52 E53 E54 E55 E56 E57 E58 P9 Q9 P10 Q10 P11 Q11 P12 Q12 P13 Q13 P14 Q14 P15 Q15 P16 Q16 P17 Q17 P18 Q18 P19 Q19 P20 Q20 P21 Q21 P22 Q22 P23 Q23 P24 Q24 P25 Q25 P26 Q26 P27 Q27 P28 Q28 P29 Q29 P30 Q30 P31 Q31 P32 Q32 P33 Q33 P34 Q34 P35 Q35 P36 Q36 P37 Q37 P38 Q38 P39 Q39 P40 Q40 P41 Q41 P42 Q42 P43 Q43 P44 Q44 P45 Q45 P46 Q46 P47 Q47 P48 Q48 P49 Q49 P50 Q50 P51 Q51 P52 Q52 P53 Q53 P54 Q54 P55 Q55 P56 Q56 P57 Q57 P58 Q58</xm:sqref>
        </x14:dataValidation>
        <x14:dataValidation type="list" allowBlank="1" showInputMessage="1" showErrorMessage="1" xr:uid="{ABC1689E-F942-44C3-B8F2-9410F72FD135}">
          <x14:formula1>
            <xm:f>DropDownList!$E$23:$R$23</xm:f>
          </x14:formula1>
          <xm:sqref>G9 G10 G11 G12 G13 G14 G15 G16 G17 G18 G19 G20 G21 G22 G23 G24 G25 G26 G27 G28 G29 G30 G31 G32 G33 G34 G35 G36 G37 G38 G39 G40 G41 G42 G43 G44 G45 G46 G47 G48 G49 G50 G51 G52 G53 G54 G55 G56 G57 G58</xm:sqref>
        </x14:dataValidation>
        <x14:dataValidation type="list" allowBlank="1" showInputMessage="1" showErrorMessage="1" xr:uid="{DC250D45-99E5-40D4-B2E7-7B2F06C0AA6C}">
          <x14:formula1>
            <xm:f>DropDownList!$E$24:$F$24</xm:f>
          </x14:formula1>
          <xm:sqref>M9 M10 M11 M12 M13 M14 M15 M16 M17 M18 M19 M20 M21 M22 M23 M24 M25 M26 M27 M28 M29 M30 M31 M32 M33 M34 M35 M36 M37 M38 M39 M40 M41 M42 M43 M44 M45 M46 M47 M48 M49 M50 M51 M52 M53 M54 M55 M56 M57 M58</xm:sqref>
        </x14:dataValidation>
        <x14:dataValidation type="list" allowBlank="1" showInputMessage="1" showErrorMessage="1" xr:uid="{6F1DC058-A187-4CA4-A441-C38EA34E7085}">
          <x14:formula1>
            <xm:f>DropDownList!$E$25:$G$25</xm:f>
          </x14:formula1>
          <xm:sqref>T9 T10 T11 T12 T13 T14 T15 T16 T17 T18 T19 T20 T21 T22 T23 T24 T25 T26 T27 T28 T29 T30 T31 T32 T33 T34 T35 T36 T37 T38 T39 T40 T41 T42 T43 T44 T45 T46 T47 T48 T49 T50 T51 T52 T53 T54 T55 T56 T57 T58</xm:sqref>
        </x14:dataValidation>
        <x14:dataValidation type="list" allowBlank="1" showInputMessage="1" showErrorMessage="1" xr:uid="{396B8CA3-09D7-44DF-B33F-F88B3886AA97}">
          <x14:formula1>
            <xm:f>DropDownList!$E$26:$F$26</xm:f>
          </x14:formula1>
          <xm:sqref>X9 X10 X11 X12 X13 X14 X15 X16 X17 X18 X19 X20 X21 X22 X23 X24 X25 X26 X27 X28 X29 X30 X31 X32 X33 X34 X35 X36 X37 X38 X39 X40 X41 X42 X43 X44 X45 X46 X47 X48 X49 X50 X51 X52 X53 X54 X55 X56 X57 X58</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60C44-3566-4B3A-B3A7-0E70816C8EFD}">
  <sheetPr codeName="Sheet36">
    <pageSetUpPr fitToPage="1"/>
  </sheetPr>
  <dimension ref="A1:F59"/>
  <sheetViews>
    <sheetView topLeftCell="B1" zoomScale="80" zoomScaleNormal="80" workbookViewId="0">
      <selection activeCell="B1" sqref="B1"/>
    </sheetView>
  </sheetViews>
  <sheetFormatPr defaultColWidth="9.42578125" defaultRowHeight="12.75"/>
  <cols>
    <col min="1" max="1" width="2.42578125" style="31" hidden="1" customWidth="1"/>
    <col min="2" max="2" width="30.42578125" style="31" bestFit="1" customWidth="1"/>
    <col min="3" max="4" width="31.42578125" style="31" customWidth="1"/>
    <col min="5" max="5" width="3.42578125" style="31" customWidth="1"/>
    <col min="6" max="6" width="15" style="31" customWidth="1"/>
    <col min="7" max="16384" width="9.42578125" style="31"/>
  </cols>
  <sheetData>
    <row r="1" spans="2:6" ht="17.25" customHeight="1">
      <c r="B1" s="28" t="s">
        <v>1606</v>
      </c>
      <c r="C1" s="29"/>
      <c r="D1" s="29"/>
      <c r="E1" s="29"/>
      <c r="F1" s="243"/>
    </row>
    <row r="2" spans="2:6" ht="16.5" customHeight="1">
      <c r="B2" s="328" t="s">
        <v>537</v>
      </c>
      <c r="C2" s="329" t="str">
        <f>'Cover Page'!F15</f>
        <v>&lt;&lt;Enter by Insurer&gt;&gt;</v>
      </c>
    </row>
    <row r="3" spans="2:6" ht="16.5" customHeight="1">
      <c r="B3" s="328" t="s">
        <v>538</v>
      </c>
      <c r="C3" s="329" t="str">
        <f>TEXT(IF('Cover Page'!P13="","",'Cover Page'!P13), "[$-en-HK,1]dd mmm yyyy")</f>
        <v/>
      </c>
    </row>
    <row r="4" spans="2:6" ht="16.5" customHeight="1">
      <c r="B4" s="328" t="s">
        <v>539</v>
      </c>
      <c r="C4" s="329" t="str">
        <f>IF(C3="","Please fill in the Financial Reporting Month",TEXT('Cover Page'!U13+1,"[$-en-HK,1]dd mmm yyyy") &amp;" - "&amp;TEXT(C3,"[$-en-HK,1]dd mmm yyyy"))</f>
        <v>Please fill in the Financial Reporting Month</v>
      </c>
    </row>
    <row r="6" spans="2:6" ht="13.35" customHeight="1">
      <c r="B6" s="332" t="s">
        <v>541</v>
      </c>
      <c r="C6" s="332" t="s">
        <v>542</v>
      </c>
      <c r="D6" s="332" t="s">
        <v>543</v>
      </c>
    </row>
    <row r="7" spans="2:6" s="242" customFormat="1" ht="13.35" customHeight="1">
      <c r="B7" s="1174" t="s">
        <v>1607</v>
      </c>
      <c r="C7" s="1175"/>
      <c r="D7" s="1176"/>
    </row>
    <row r="8" spans="2:6" ht="39.75" customHeight="1">
      <c r="B8" s="334" t="s">
        <v>1608</v>
      </c>
      <c r="C8" s="334" t="s">
        <v>1609</v>
      </c>
      <c r="D8" s="334" t="s">
        <v>1610</v>
      </c>
    </row>
    <row r="9" spans="2:6" ht="13.35" customHeight="1">
      <c r="B9" s="249"/>
      <c r="C9" s="249"/>
      <c r="D9" s="249"/>
    </row>
    <row r="10" spans="2:6" ht="13.35" customHeight="1">
      <c r="B10" s="249"/>
      <c r="C10" s="249"/>
      <c r="D10" s="249"/>
    </row>
    <row r="11" spans="2:6" ht="13.35" customHeight="1">
      <c r="B11" s="249"/>
      <c r="C11" s="249"/>
      <c r="D11" s="249"/>
    </row>
    <row r="12" spans="2:6" ht="13.35" customHeight="1">
      <c r="B12" s="249"/>
      <c r="C12" s="249"/>
      <c r="D12" s="249"/>
    </row>
    <row r="13" spans="2:6" ht="13.35" customHeight="1">
      <c r="B13" s="249"/>
      <c r="C13" s="249"/>
      <c r="D13" s="249"/>
    </row>
    <row r="14" spans="2:6" ht="13.35" customHeight="1">
      <c r="B14" s="249"/>
      <c r="C14" s="249"/>
      <c r="D14" s="249"/>
    </row>
    <row r="15" spans="2:6" ht="13.35" customHeight="1">
      <c r="B15" s="249"/>
      <c r="C15" s="249"/>
      <c r="D15" s="249"/>
    </row>
    <row r="16" spans="2:6" ht="13.35" customHeight="1">
      <c r="B16" s="249"/>
      <c r="C16" s="249"/>
      <c r="D16" s="249"/>
    </row>
    <row r="17" spans="2:4" ht="13.35" customHeight="1">
      <c r="B17" s="249"/>
      <c r="C17" s="249"/>
      <c r="D17" s="249"/>
    </row>
    <row r="18" spans="2:4" ht="13.35" customHeight="1">
      <c r="B18" s="249"/>
      <c r="C18" s="249"/>
      <c r="D18" s="249"/>
    </row>
    <row r="19" spans="2:4" ht="13.35" customHeight="1">
      <c r="B19" s="249"/>
      <c r="C19" s="249"/>
      <c r="D19" s="249"/>
    </row>
    <row r="20" spans="2:4" ht="13.35" customHeight="1">
      <c r="B20" s="249"/>
      <c r="C20" s="249"/>
      <c r="D20" s="249"/>
    </row>
    <row r="21" spans="2:4" ht="13.35" customHeight="1">
      <c r="B21" s="249"/>
      <c r="C21" s="249"/>
      <c r="D21" s="249"/>
    </row>
    <row r="22" spans="2:4" ht="13.35" customHeight="1">
      <c r="B22" s="249"/>
      <c r="C22" s="249"/>
      <c r="D22" s="249"/>
    </row>
    <row r="23" spans="2:4" ht="13.35" customHeight="1">
      <c r="B23" s="249"/>
      <c r="C23" s="249"/>
      <c r="D23" s="249"/>
    </row>
    <row r="24" spans="2:4" ht="13.35" customHeight="1">
      <c r="B24" s="249"/>
      <c r="C24" s="249"/>
      <c r="D24" s="249"/>
    </row>
    <row r="25" spans="2:4" ht="13.35" customHeight="1">
      <c r="B25" s="249"/>
      <c r="C25" s="249"/>
      <c r="D25" s="249"/>
    </row>
    <row r="26" spans="2:4" ht="13.35" customHeight="1">
      <c r="B26" s="249"/>
      <c r="C26" s="249"/>
      <c r="D26" s="249"/>
    </row>
    <row r="27" spans="2:4" ht="13.35" customHeight="1">
      <c r="B27" s="249"/>
      <c r="C27" s="249"/>
      <c r="D27" s="249"/>
    </row>
    <row r="28" spans="2:4" ht="13.35" customHeight="1">
      <c r="B28" s="249"/>
      <c r="C28" s="249"/>
      <c r="D28" s="249"/>
    </row>
    <row r="29" spans="2:4" ht="13.35" customHeight="1">
      <c r="B29" s="249"/>
      <c r="C29" s="249"/>
      <c r="D29" s="249"/>
    </row>
    <row r="30" spans="2:4" ht="13.35" customHeight="1">
      <c r="B30" s="249"/>
      <c r="C30" s="249"/>
      <c r="D30" s="249"/>
    </row>
    <row r="31" spans="2:4" ht="13.35" customHeight="1">
      <c r="B31" s="249"/>
      <c r="C31" s="249"/>
      <c r="D31" s="249"/>
    </row>
    <row r="32" spans="2:4" ht="13.35" customHeight="1">
      <c r="B32" s="249"/>
      <c r="C32" s="249"/>
      <c r="D32" s="249"/>
    </row>
    <row r="33" spans="2:4" ht="13.35" customHeight="1">
      <c r="B33" s="249"/>
      <c r="C33" s="249"/>
      <c r="D33" s="249"/>
    </row>
    <row r="34" spans="2:4" ht="13.35" customHeight="1">
      <c r="B34" s="249"/>
      <c r="C34" s="249"/>
      <c r="D34" s="249"/>
    </row>
    <row r="35" spans="2:4" ht="13.35" customHeight="1">
      <c r="B35" s="249"/>
      <c r="C35" s="249"/>
      <c r="D35" s="249"/>
    </row>
    <row r="36" spans="2:4" ht="13.35" customHeight="1">
      <c r="B36" s="249"/>
      <c r="C36" s="249"/>
      <c r="D36" s="249"/>
    </row>
    <row r="37" spans="2:4" ht="13.35" customHeight="1">
      <c r="B37" s="249"/>
      <c r="C37" s="249"/>
      <c r="D37" s="249"/>
    </row>
    <row r="38" spans="2:4" ht="13.35" customHeight="1">
      <c r="B38" s="249"/>
      <c r="C38" s="249"/>
      <c r="D38" s="249"/>
    </row>
    <row r="39" spans="2:4" ht="13.35" customHeight="1">
      <c r="B39" s="249"/>
      <c r="C39" s="249"/>
      <c r="D39" s="249"/>
    </row>
    <row r="40" spans="2:4" ht="13.35" customHeight="1">
      <c r="B40" s="249"/>
      <c r="C40" s="249"/>
      <c r="D40" s="249"/>
    </row>
    <row r="41" spans="2:4" ht="13.35" customHeight="1">
      <c r="B41" s="249"/>
      <c r="C41" s="249"/>
      <c r="D41" s="249"/>
    </row>
    <row r="42" spans="2:4" ht="13.35" customHeight="1">
      <c r="B42" s="249"/>
      <c r="C42" s="249"/>
      <c r="D42" s="249"/>
    </row>
    <row r="43" spans="2:4" ht="13.35" customHeight="1">
      <c r="B43" s="249"/>
      <c r="C43" s="249"/>
      <c r="D43" s="249"/>
    </row>
    <row r="44" spans="2:4" ht="13.35" customHeight="1">
      <c r="B44" s="249"/>
      <c r="C44" s="249"/>
      <c r="D44" s="249"/>
    </row>
    <row r="45" spans="2:4" ht="13.35" customHeight="1">
      <c r="B45" s="249"/>
      <c r="C45" s="249"/>
      <c r="D45" s="249"/>
    </row>
    <row r="46" spans="2:4" ht="13.35" customHeight="1">
      <c r="B46" s="249"/>
      <c r="C46" s="249"/>
      <c r="D46" s="249"/>
    </row>
    <row r="47" spans="2:4" ht="13.35" customHeight="1">
      <c r="B47" s="249"/>
      <c r="C47" s="249"/>
      <c r="D47" s="249"/>
    </row>
    <row r="48" spans="2:4" ht="13.35" customHeight="1">
      <c r="B48" s="249"/>
      <c r="C48" s="249"/>
      <c r="D48" s="249"/>
    </row>
    <row r="49" spans="2:4" ht="13.35" customHeight="1">
      <c r="B49" s="249"/>
      <c r="C49" s="249"/>
      <c r="D49" s="249"/>
    </row>
    <row r="50" spans="2:4" ht="13.35" customHeight="1">
      <c r="B50" s="249"/>
      <c r="C50" s="249"/>
      <c r="D50" s="249"/>
    </row>
    <row r="51" spans="2:4" ht="13.35" customHeight="1">
      <c r="B51" s="249"/>
      <c r="C51" s="249"/>
      <c r="D51" s="249"/>
    </row>
    <row r="52" spans="2:4" ht="13.35" customHeight="1">
      <c r="B52" s="249"/>
      <c r="C52" s="249"/>
      <c r="D52" s="249"/>
    </row>
    <row r="53" spans="2:4" ht="13.35" customHeight="1">
      <c r="B53" s="249"/>
      <c r="C53" s="249"/>
      <c r="D53" s="249"/>
    </row>
    <row r="54" spans="2:4" ht="13.35" customHeight="1">
      <c r="B54" s="249"/>
      <c r="C54" s="249"/>
      <c r="D54" s="249"/>
    </row>
    <row r="55" spans="2:4" ht="13.35" customHeight="1">
      <c r="B55" s="249"/>
      <c r="C55" s="249"/>
      <c r="D55" s="249"/>
    </row>
    <row r="56" spans="2:4" ht="13.35" customHeight="1">
      <c r="B56" s="249"/>
      <c r="C56" s="249"/>
      <c r="D56" s="249"/>
    </row>
    <row r="57" spans="2:4" ht="13.35" customHeight="1">
      <c r="B57" s="249"/>
      <c r="C57" s="249"/>
      <c r="D57" s="249"/>
    </row>
    <row r="58" spans="2:4" ht="13.35" customHeight="1">
      <c r="B58" s="249"/>
      <c r="C58" s="249"/>
      <c r="D58" s="249"/>
    </row>
    <row r="59" spans="2:4" ht="36.75" customHeight="1">
      <c r="B59" s="616"/>
      <c r="C59" s="551"/>
      <c r="D59" s="551"/>
    </row>
  </sheetData>
  <mergeCells count="1">
    <mergeCell ref="B7:D7"/>
  </mergeCells>
  <pageMargins left="0.25" right="0.25" top="0.75" bottom="0.75" header="0.3" footer="0.3"/>
  <pageSetup paperSize="9" scale="75" orientation="portrait" horizontalDpi="300"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77D159-6637-4206-88CB-4D7013DE80B8}">
  <sheetPr codeName="Sheet37">
    <pageSetUpPr fitToPage="1"/>
  </sheetPr>
  <dimension ref="A1:N69"/>
  <sheetViews>
    <sheetView topLeftCell="B1" zoomScale="80" zoomScaleNormal="80" workbookViewId="0">
      <selection activeCell="B1" sqref="B1"/>
    </sheetView>
  </sheetViews>
  <sheetFormatPr defaultColWidth="9.42578125" defaultRowHeight="12.75"/>
  <cols>
    <col min="1" max="1" width="2.42578125" style="31" hidden="1" customWidth="1"/>
    <col min="2" max="2" width="35.42578125" style="31" customWidth="1"/>
    <col min="3" max="14" width="25.42578125" style="31" customWidth="1"/>
    <col min="15" max="15" width="3.42578125" style="31" customWidth="1"/>
    <col min="16" max="16384" width="9.42578125" style="31"/>
  </cols>
  <sheetData>
    <row r="1" spans="2:14" ht="17.25" customHeight="1">
      <c r="B1" s="28" t="s">
        <v>1611</v>
      </c>
      <c r="C1" s="29"/>
      <c r="D1" s="29"/>
      <c r="E1" s="29"/>
      <c r="F1" s="30"/>
    </row>
    <row r="2" spans="2:14" ht="17.25" customHeight="1">
      <c r="B2" s="328" t="s">
        <v>537</v>
      </c>
      <c r="C2" s="329" t="str">
        <f>'Cover Page'!F15</f>
        <v>&lt;&lt;Enter by Insurer&gt;&gt;</v>
      </c>
    </row>
    <row r="3" spans="2:14" ht="17.25" customHeight="1">
      <c r="B3" s="328" t="s">
        <v>538</v>
      </c>
      <c r="C3" s="329" t="str">
        <f>TEXT(IF('Cover Page'!P13="","",'Cover Page'!P13), "[$-en-HK,1]dd mmm yyyy")</f>
        <v/>
      </c>
    </row>
    <row r="4" spans="2:14" ht="17.25" customHeight="1">
      <c r="B4" s="328" t="s">
        <v>539</v>
      </c>
      <c r="C4" s="329" t="str">
        <f>IF(C3="","Please fill in the Financial Reporting Month",TEXT('Cover Page'!U13+1,"[$-en-HK,1]dd mmm yyyy") &amp;" - "&amp;TEXT(C3,"[$-en-HK,1]dd mmm yyyy"))</f>
        <v>Please fill in the Financial Reporting Month</v>
      </c>
    </row>
    <row r="5" spans="2:14" ht="17.25" customHeight="1">
      <c r="B5" s="331"/>
      <c r="C5" s="617"/>
    </row>
    <row r="6" spans="2:14" ht="13.35" customHeight="1">
      <c r="B6" s="36"/>
      <c r="C6" s="618" t="s">
        <v>541</v>
      </c>
      <c r="D6" s="618" t="s">
        <v>542</v>
      </c>
      <c r="E6" s="618" t="s">
        <v>543</v>
      </c>
      <c r="F6" s="618" t="s">
        <v>544</v>
      </c>
      <c r="G6" s="618" t="s">
        <v>545</v>
      </c>
      <c r="H6" s="618" t="s">
        <v>667</v>
      </c>
      <c r="I6" s="618" t="s">
        <v>546</v>
      </c>
      <c r="J6" s="618" t="s">
        <v>547</v>
      </c>
      <c r="K6" s="618" t="s">
        <v>548</v>
      </c>
      <c r="L6" s="618" t="s">
        <v>549</v>
      </c>
      <c r="M6" s="618" t="s">
        <v>550</v>
      </c>
      <c r="N6" s="618" t="s">
        <v>551</v>
      </c>
    </row>
    <row r="7" spans="2:14" ht="13.35" customHeight="1">
      <c r="B7" s="36"/>
      <c r="C7" s="36"/>
      <c r="D7" s="36"/>
      <c r="E7" s="36"/>
      <c r="F7" s="36"/>
      <c r="G7" s="36"/>
      <c r="H7" s="36"/>
      <c r="I7" s="36"/>
      <c r="J7" s="36"/>
      <c r="K7" s="36"/>
      <c r="L7" s="36"/>
      <c r="M7" s="36"/>
      <c r="N7" s="36"/>
    </row>
    <row r="8" spans="2:14" s="242" customFormat="1" ht="44.25" customHeight="1">
      <c r="B8" s="619" t="s">
        <v>1582</v>
      </c>
      <c r="C8" s="612" t="s">
        <v>1583</v>
      </c>
      <c r="D8" s="612" t="s">
        <v>96</v>
      </c>
      <c r="E8" s="612" t="s">
        <v>97</v>
      </c>
      <c r="F8" s="612" t="s">
        <v>1612</v>
      </c>
      <c r="G8" s="612" t="s">
        <v>1613</v>
      </c>
      <c r="H8" s="612" t="s">
        <v>1614</v>
      </c>
      <c r="I8" s="612" t="s">
        <v>1615</v>
      </c>
      <c r="J8" s="612" t="s">
        <v>1616</v>
      </c>
      <c r="K8" s="612" t="s">
        <v>1617</v>
      </c>
      <c r="L8" s="612" t="s">
        <v>1618</v>
      </c>
      <c r="M8" s="612" t="s">
        <v>1619</v>
      </c>
      <c r="N8" s="612" t="s">
        <v>1620</v>
      </c>
    </row>
    <row r="9" spans="2:14" ht="13.35" customHeight="1">
      <c r="B9" s="615">
        <v>1</v>
      </c>
      <c r="C9" s="247"/>
      <c r="D9" s="247"/>
      <c r="E9" s="247"/>
      <c r="F9" s="250"/>
      <c r="G9" s="250"/>
      <c r="H9" s="250"/>
      <c r="I9" s="250"/>
      <c r="J9" s="250"/>
      <c r="K9" s="250"/>
      <c r="L9" s="250"/>
      <c r="M9" s="250"/>
      <c r="N9" s="250"/>
    </row>
    <row r="10" spans="2:14" ht="13.35" customHeight="1">
      <c r="B10" s="615">
        <v>2</v>
      </c>
      <c r="C10" s="247"/>
      <c r="D10" s="247"/>
      <c r="E10" s="247"/>
      <c r="F10" s="250"/>
      <c r="G10" s="250"/>
      <c r="H10" s="250"/>
      <c r="I10" s="250"/>
      <c r="J10" s="250"/>
      <c r="K10" s="250"/>
      <c r="L10" s="250"/>
      <c r="M10" s="250"/>
      <c r="N10" s="250"/>
    </row>
    <row r="11" spans="2:14" ht="13.35" customHeight="1">
      <c r="B11" s="615">
        <v>3</v>
      </c>
      <c r="C11" s="247"/>
      <c r="D11" s="247"/>
      <c r="E11" s="247"/>
      <c r="F11" s="250"/>
      <c r="G11" s="250"/>
      <c r="H11" s="250"/>
      <c r="I11" s="250"/>
      <c r="J11" s="250"/>
      <c r="K11" s="250"/>
      <c r="L11" s="250"/>
      <c r="M11" s="250"/>
      <c r="N11" s="250"/>
    </row>
    <row r="12" spans="2:14" ht="13.35" customHeight="1">
      <c r="B12" s="615">
        <v>4</v>
      </c>
      <c r="C12" s="247"/>
      <c r="D12" s="247"/>
      <c r="E12" s="247"/>
      <c r="F12" s="250"/>
      <c r="G12" s="250"/>
      <c r="H12" s="250"/>
      <c r="I12" s="250"/>
      <c r="J12" s="250"/>
      <c r="K12" s="250"/>
      <c r="L12" s="250"/>
      <c r="M12" s="250"/>
      <c r="N12" s="250"/>
    </row>
    <row r="13" spans="2:14" ht="13.35" customHeight="1">
      <c r="B13" s="615">
        <v>5</v>
      </c>
      <c r="C13" s="247"/>
      <c r="D13" s="247"/>
      <c r="E13" s="247"/>
      <c r="F13" s="250"/>
      <c r="G13" s="250"/>
      <c r="H13" s="250"/>
      <c r="I13" s="250"/>
      <c r="J13" s="250"/>
      <c r="K13" s="250"/>
      <c r="L13" s="250"/>
      <c r="M13" s="250"/>
      <c r="N13" s="250"/>
    </row>
    <row r="14" spans="2:14" ht="13.35" customHeight="1">
      <c r="B14" s="615">
        <v>6</v>
      </c>
      <c r="C14" s="247"/>
      <c r="D14" s="247"/>
      <c r="E14" s="247"/>
      <c r="F14" s="250"/>
      <c r="G14" s="250"/>
      <c r="H14" s="250"/>
      <c r="I14" s="250"/>
      <c r="J14" s="250"/>
      <c r="K14" s="250"/>
      <c r="L14" s="250"/>
      <c r="M14" s="250"/>
      <c r="N14" s="250"/>
    </row>
    <row r="15" spans="2:14" ht="12" customHeight="1">
      <c r="B15" s="615">
        <v>7</v>
      </c>
      <c r="C15" s="247"/>
      <c r="D15" s="247"/>
      <c r="E15" s="247"/>
      <c r="F15" s="250"/>
      <c r="G15" s="250"/>
      <c r="H15" s="250"/>
      <c r="I15" s="250"/>
      <c r="J15" s="250"/>
      <c r="K15" s="250"/>
      <c r="L15" s="250"/>
      <c r="M15" s="250"/>
      <c r="N15" s="250"/>
    </row>
    <row r="16" spans="2:14" ht="12" customHeight="1">
      <c r="B16" s="615">
        <v>8</v>
      </c>
      <c r="C16" s="247"/>
      <c r="D16" s="247"/>
      <c r="E16" s="247"/>
      <c r="F16" s="250"/>
      <c r="G16" s="250"/>
      <c r="H16" s="250"/>
      <c r="I16" s="250"/>
      <c r="J16" s="250"/>
      <c r="K16" s="250"/>
      <c r="L16" s="250"/>
      <c r="M16" s="250"/>
      <c r="N16" s="250"/>
    </row>
    <row r="17" spans="2:14" ht="13.35" customHeight="1">
      <c r="B17" s="615">
        <v>9</v>
      </c>
      <c r="C17" s="247"/>
      <c r="D17" s="247"/>
      <c r="E17" s="247"/>
      <c r="F17" s="250"/>
      <c r="G17" s="250"/>
      <c r="H17" s="250"/>
      <c r="I17" s="250"/>
      <c r="J17" s="250"/>
      <c r="K17" s="250"/>
      <c r="L17" s="250"/>
      <c r="M17" s="250"/>
      <c r="N17" s="250"/>
    </row>
    <row r="18" spans="2:14" ht="13.35" customHeight="1">
      <c r="B18" s="615">
        <v>10</v>
      </c>
      <c r="C18" s="247"/>
      <c r="D18" s="247"/>
      <c r="E18" s="247"/>
      <c r="F18" s="250"/>
      <c r="G18" s="250"/>
      <c r="H18" s="250"/>
      <c r="I18" s="250"/>
      <c r="J18" s="250"/>
      <c r="K18" s="250"/>
      <c r="L18" s="250"/>
      <c r="M18" s="250"/>
      <c r="N18" s="250"/>
    </row>
    <row r="19" spans="2:14" ht="13.35" customHeight="1">
      <c r="B19" s="615">
        <v>11</v>
      </c>
      <c r="C19" s="247"/>
      <c r="D19" s="247"/>
      <c r="E19" s="247"/>
      <c r="F19" s="250"/>
      <c r="G19" s="250"/>
      <c r="H19" s="250"/>
      <c r="I19" s="250"/>
      <c r="J19" s="250"/>
      <c r="K19" s="250"/>
      <c r="L19" s="250"/>
      <c r="M19" s="250"/>
      <c r="N19" s="250"/>
    </row>
    <row r="20" spans="2:14" ht="13.35" customHeight="1">
      <c r="B20" s="615">
        <v>12</v>
      </c>
      <c r="C20" s="247"/>
      <c r="D20" s="247"/>
      <c r="E20" s="247"/>
      <c r="F20" s="250"/>
      <c r="G20" s="250"/>
      <c r="H20" s="250"/>
      <c r="I20" s="250"/>
      <c r="J20" s="250"/>
      <c r="K20" s="250"/>
      <c r="L20" s="250"/>
      <c r="M20" s="250"/>
      <c r="N20" s="250"/>
    </row>
    <row r="21" spans="2:14" ht="13.35" customHeight="1">
      <c r="B21" s="615">
        <v>13</v>
      </c>
      <c r="C21" s="247"/>
      <c r="D21" s="247"/>
      <c r="E21" s="247"/>
      <c r="F21" s="250"/>
      <c r="G21" s="250"/>
      <c r="H21" s="250"/>
      <c r="I21" s="250"/>
      <c r="J21" s="250"/>
      <c r="K21" s="250"/>
      <c r="L21" s="250"/>
      <c r="M21" s="250"/>
      <c r="N21" s="250"/>
    </row>
    <row r="22" spans="2:14" ht="13.35" customHeight="1">
      <c r="B22" s="615">
        <v>14</v>
      </c>
      <c r="C22" s="247"/>
      <c r="D22" s="247"/>
      <c r="E22" s="247"/>
      <c r="F22" s="250"/>
      <c r="G22" s="250"/>
      <c r="H22" s="250"/>
      <c r="I22" s="250"/>
      <c r="J22" s="250"/>
      <c r="K22" s="250"/>
      <c r="L22" s="250"/>
      <c r="M22" s="250"/>
      <c r="N22" s="250"/>
    </row>
    <row r="23" spans="2:14" ht="13.35" customHeight="1">
      <c r="B23" s="615">
        <v>15</v>
      </c>
      <c r="C23" s="247"/>
      <c r="D23" s="247"/>
      <c r="E23" s="247"/>
      <c r="F23" s="250"/>
      <c r="G23" s="250"/>
      <c r="H23" s="250"/>
      <c r="I23" s="250"/>
      <c r="J23" s="250"/>
      <c r="K23" s="250"/>
      <c r="L23" s="250"/>
      <c r="M23" s="250"/>
      <c r="N23" s="250"/>
    </row>
    <row r="24" spans="2:14" ht="13.35" customHeight="1">
      <c r="B24" s="615">
        <v>16</v>
      </c>
      <c r="C24" s="247"/>
      <c r="D24" s="247"/>
      <c r="E24" s="247"/>
      <c r="F24" s="250"/>
      <c r="G24" s="250"/>
      <c r="H24" s="250"/>
      <c r="I24" s="250"/>
      <c r="J24" s="250"/>
      <c r="K24" s="250"/>
      <c r="L24" s="250"/>
      <c r="M24" s="250"/>
      <c r="N24" s="250"/>
    </row>
    <row r="25" spans="2:14" ht="13.35" customHeight="1">
      <c r="B25" s="615">
        <v>17</v>
      </c>
      <c r="C25" s="247"/>
      <c r="D25" s="247"/>
      <c r="E25" s="247"/>
      <c r="F25" s="250"/>
      <c r="G25" s="250"/>
      <c r="H25" s="250"/>
      <c r="I25" s="250"/>
      <c r="J25" s="250"/>
      <c r="K25" s="250"/>
      <c r="L25" s="250"/>
      <c r="M25" s="250"/>
      <c r="N25" s="250"/>
    </row>
    <row r="26" spans="2:14" ht="13.35" customHeight="1">
      <c r="B26" s="615">
        <v>18</v>
      </c>
      <c r="C26" s="247"/>
      <c r="D26" s="247"/>
      <c r="E26" s="247"/>
      <c r="F26" s="250"/>
      <c r="G26" s="250"/>
      <c r="H26" s="250"/>
      <c r="I26" s="250"/>
      <c r="J26" s="250"/>
      <c r="K26" s="250"/>
      <c r="L26" s="250"/>
      <c r="M26" s="250"/>
      <c r="N26" s="250"/>
    </row>
    <row r="27" spans="2:14" ht="13.35" customHeight="1">
      <c r="B27" s="615">
        <v>19</v>
      </c>
      <c r="C27" s="247"/>
      <c r="D27" s="247"/>
      <c r="E27" s="247"/>
      <c r="F27" s="250"/>
      <c r="G27" s="250"/>
      <c r="H27" s="250"/>
      <c r="I27" s="250"/>
      <c r="J27" s="250"/>
      <c r="K27" s="250"/>
      <c r="L27" s="250"/>
      <c r="M27" s="250"/>
      <c r="N27" s="250"/>
    </row>
    <row r="28" spans="2:14" ht="13.35" customHeight="1">
      <c r="B28" s="615">
        <v>20</v>
      </c>
      <c r="C28" s="247"/>
      <c r="D28" s="247"/>
      <c r="E28" s="247"/>
      <c r="F28" s="250"/>
      <c r="G28" s="250"/>
      <c r="H28" s="250"/>
      <c r="I28" s="250"/>
      <c r="J28" s="250"/>
      <c r="K28" s="250"/>
      <c r="L28" s="250"/>
      <c r="M28" s="250"/>
      <c r="N28" s="250"/>
    </row>
    <row r="29" spans="2:14" ht="13.35" customHeight="1">
      <c r="B29" s="615">
        <v>21</v>
      </c>
      <c r="C29" s="247"/>
      <c r="D29" s="247"/>
      <c r="E29" s="247"/>
      <c r="F29" s="250"/>
      <c r="G29" s="250"/>
      <c r="H29" s="250"/>
      <c r="I29" s="250"/>
      <c r="J29" s="250"/>
      <c r="K29" s="250"/>
      <c r="L29" s="250"/>
      <c r="M29" s="250"/>
      <c r="N29" s="250"/>
    </row>
    <row r="30" spans="2:14" ht="13.35" customHeight="1">
      <c r="B30" s="615">
        <v>22</v>
      </c>
      <c r="C30" s="247"/>
      <c r="D30" s="247"/>
      <c r="E30" s="247"/>
      <c r="F30" s="250"/>
      <c r="G30" s="250"/>
      <c r="H30" s="250"/>
      <c r="I30" s="250"/>
      <c r="J30" s="250"/>
      <c r="K30" s="250"/>
      <c r="L30" s="250"/>
      <c r="M30" s="250"/>
      <c r="N30" s="250"/>
    </row>
    <row r="31" spans="2:14" ht="13.35" customHeight="1">
      <c r="B31" s="615">
        <v>23</v>
      </c>
      <c r="C31" s="247"/>
      <c r="D31" s="247"/>
      <c r="E31" s="247"/>
      <c r="F31" s="250"/>
      <c r="G31" s="250"/>
      <c r="H31" s="250"/>
      <c r="I31" s="250"/>
      <c r="J31" s="250"/>
      <c r="K31" s="250"/>
      <c r="L31" s="250"/>
      <c r="M31" s="250"/>
      <c r="N31" s="250"/>
    </row>
    <row r="32" spans="2:14" ht="13.35" customHeight="1">
      <c r="B32" s="615">
        <v>24</v>
      </c>
      <c r="C32" s="247"/>
      <c r="D32" s="247"/>
      <c r="E32" s="247"/>
      <c r="F32" s="250"/>
      <c r="G32" s="250"/>
      <c r="H32" s="250"/>
      <c r="I32" s="250"/>
      <c r="J32" s="250"/>
      <c r="K32" s="250"/>
      <c r="L32" s="250"/>
      <c r="M32" s="250"/>
      <c r="N32" s="250"/>
    </row>
    <row r="33" spans="2:14" ht="13.35" customHeight="1">
      <c r="B33" s="615">
        <v>25</v>
      </c>
      <c r="C33" s="247"/>
      <c r="D33" s="247"/>
      <c r="E33" s="247"/>
      <c r="F33" s="250"/>
      <c r="G33" s="250"/>
      <c r="H33" s="250"/>
      <c r="I33" s="250"/>
      <c r="J33" s="250"/>
      <c r="K33" s="250"/>
      <c r="L33" s="250"/>
      <c r="M33" s="250"/>
      <c r="N33" s="250"/>
    </row>
    <row r="34" spans="2:14" ht="13.35" customHeight="1">
      <c r="B34" s="615">
        <v>26</v>
      </c>
      <c r="C34" s="247"/>
      <c r="D34" s="247"/>
      <c r="E34" s="247"/>
      <c r="F34" s="250"/>
      <c r="G34" s="250"/>
      <c r="H34" s="250"/>
      <c r="I34" s="250"/>
      <c r="J34" s="250"/>
      <c r="K34" s="250"/>
      <c r="L34" s="250"/>
      <c r="M34" s="250"/>
      <c r="N34" s="250"/>
    </row>
    <row r="35" spans="2:14" ht="13.35" customHeight="1">
      <c r="B35" s="615">
        <v>27</v>
      </c>
      <c r="C35" s="247"/>
      <c r="D35" s="247"/>
      <c r="E35" s="247"/>
      <c r="F35" s="250"/>
      <c r="G35" s="250"/>
      <c r="H35" s="250"/>
      <c r="I35" s="250"/>
      <c r="J35" s="250"/>
      <c r="K35" s="250"/>
      <c r="L35" s="250"/>
      <c r="M35" s="250"/>
      <c r="N35" s="250"/>
    </row>
    <row r="36" spans="2:14" ht="13.35" customHeight="1">
      <c r="B36" s="615">
        <v>28</v>
      </c>
      <c r="C36" s="247"/>
      <c r="D36" s="247"/>
      <c r="E36" s="247"/>
      <c r="F36" s="250"/>
      <c r="G36" s="250"/>
      <c r="H36" s="250"/>
      <c r="I36" s="250"/>
      <c r="J36" s="250"/>
      <c r="K36" s="250"/>
      <c r="L36" s="250"/>
      <c r="M36" s="250"/>
      <c r="N36" s="250"/>
    </row>
    <row r="37" spans="2:14" ht="13.35" customHeight="1">
      <c r="B37" s="615">
        <v>29</v>
      </c>
      <c r="C37" s="247"/>
      <c r="D37" s="247"/>
      <c r="E37" s="247"/>
      <c r="F37" s="250"/>
      <c r="G37" s="250"/>
      <c r="H37" s="250"/>
      <c r="I37" s="250"/>
      <c r="J37" s="250"/>
      <c r="K37" s="250"/>
      <c r="L37" s="250"/>
      <c r="M37" s="250"/>
      <c r="N37" s="250"/>
    </row>
    <row r="38" spans="2:14" ht="13.35" customHeight="1">
      <c r="B38" s="615">
        <v>30</v>
      </c>
      <c r="C38" s="247"/>
      <c r="D38" s="247"/>
      <c r="E38" s="247"/>
      <c r="F38" s="250"/>
      <c r="G38" s="250"/>
      <c r="H38" s="250"/>
      <c r="I38" s="250"/>
      <c r="J38" s="250"/>
      <c r="K38" s="250"/>
      <c r="L38" s="250"/>
      <c r="M38" s="250"/>
      <c r="N38" s="250"/>
    </row>
    <row r="39" spans="2:14" ht="13.35" customHeight="1">
      <c r="B39" s="615">
        <v>31</v>
      </c>
      <c r="C39" s="247"/>
      <c r="D39" s="247"/>
      <c r="E39" s="247"/>
      <c r="F39" s="250"/>
      <c r="G39" s="250"/>
      <c r="H39" s="250"/>
      <c r="I39" s="250"/>
      <c r="J39" s="250"/>
      <c r="K39" s="250"/>
      <c r="L39" s="250"/>
      <c r="M39" s="250"/>
      <c r="N39" s="250"/>
    </row>
    <row r="40" spans="2:14" ht="13.35" customHeight="1">
      <c r="B40" s="615">
        <v>32</v>
      </c>
      <c r="C40" s="247"/>
      <c r="D40" s="247"/>
      <c r="E40" s="247"/>
      <c r="F40" s="250"/>
      <c r="G40" s="250"/>
      <c r="H40" s="250"/>
      <c r="I40" s="250"/>
      <c r="J40" s="250"/>
      <c r="K40" s="250"/>
      <c r="L40" s="250"/>
      <c r="M40" s="250"/>
      <c r="N40" s="250"/>
    </row>
    <row r="41" spans="2:14" ht="13.35" customHeight="1">
      <c r="B41" s="615">
        <v>33</v>
      </c>
      <c r="C41" s="247"/>
      <c r="D41" s="247"/>
      <c r="E41" s="247"/>
      <c r="F41" s="250"/>
      <c r="G41" s="250"/>
      <c r="H41" s="250"/>
      <c r="I41" s="250"/>
      <c r="J41" s="250"/>
      <c r="K41" s="250"/>
      <c r="L41" s="250"/>
      <c r="M41" s="250"/>
      <c r="N41" s="250"/>
    </row>
    <row r="42" spans="2:14" ht="13.35" customHeight="1">
      <c r="B42" s="615">
        <v>34</v>
      </c>
      <c r="C42" s="247"/>
      <c r="D42" s="247"/>
      <c r="E42" s="247"/>
      <c r="F42" s="250"/>
      <c r="G42" s="250"/>
      <c r="H42" s="250"/>
      <c r="I42" s="250"/>
      <c r="J42" s="250"/>
      <c r="K42" s="250"/>
      <c r="L42" s="250"/>
      <c r="M42" s="250"/>
      <c r="N42" s="250"/>
    </row>
    <row r="43" spans="2:14" ht="13.35" customHeight="1">
      <c r="B43" s="615">
        <v>35</v>
      </c>
      <c r="C43" s="247"/>
      <c r="D43" s="247"/>
      <c r="E43" s="247"/>
      <c r="F43" s="250"/>
      <c r="G43" s="250"/>
      <c r="H43" s="250"/>
      <c r="I43" s="250"/>
      <c r="J43" s="250"/>
      <c r="K43" s="250"/>
      <c r="L43" s="250"/>
      <c r="M43" s="250"/>
      <c r="N43" s="250"/>
    </row>
    <row r="44" spans="2:14" ht="13.35" customHeight="1">
      <c r="B44" s="615">
        <v>36</v>
      </c>
      <c r="C44" s="247"/>
      <c r="D44" s="247"/>
      <c r="E44" s="247"/>
      <c r="F44" s="250"/>
      <c r="G44" s="250"/>
      <c r="H44" s="250"/>
      <c r="I44" s="250"/>
      <c r="J44" s="250"/>
      <c r="K44" s="250"/>
      <c r="L44" s="250"/>
      <c r="M44" s="250"/>
      <c r="N44" s="250"/>
    </row>
    <row r="45" spans="2:14" ht="13.35" customHeight="1">
      <c r="B45" s="615">
        <v>37</v>
      </c>
      <c r="C45" s="247"/>
      <c r="D45" s="247"/>
      <c r="E45" s="247"/>
      <c r="F45" s="250"/>
      <c r="G45" s="250"/>
      <c r="H45" s="250"/>
      <c r="I45" s="250"/>
      <c r="J45" s="250"/>
      <c r="K45" s="250"/>
      <c r="L45" s="250"/>
      <c r="M45" s="250"/>
      <c r="N45" s="250"/>
    </row>
    <row r="46" spans="2:14" ht="13.35" customHeight="1">
      <c r="B46" s="615">
        <v>38</v>
      </c>
      <c r="C46" s="247"/>
      <c r="D46" s="247"/>
      <c r="E46" s="247"/>
      <c r="F46" s="250"/>
      <c r="G46" s="250"/>
      <c r="H46" s="250"/>
      <c r="I46" s="250"/>
      <c r="J46" s="250"/>
      <c r="K46" s="250"/>
      <c r="L46" s="250"/>
      <c r="M46" s="250"/>
      <c r="N46" s="250"/>
    </row>
    <row r="47" spans="2:14" ht="13.35" customHeight="1">
      <c r="B47" s="615">
        <v>39</v>
      </c>
      <c r="C47" s="247"/>
      <c r="D47" s="247"/>
      <c r="E47" s="247"/>
      <c r="F47" s="250"/>
      <c r="G47" s="250"/>
      <c r="H47" s="250"/>
      <c r="I47" s="250"/>
      <c r="J47" s="250"/>
      <c r="K47" s="250"/>
      <c r="L47" s="250"/>
      <c r="M47" s="250"/>
      <c r="N47" s="250"/>
    </row>
    <row r="48" spans="2:14" ht="13.35" customHeight="1">
      <c r="B48" s="615">
        <v>40</v>
      </c>
      <c r="C48" s="247"/>
      <c r="D48" s="247"/>
      <c r="E48" s="247"/>
      <c r="F48" s="250"/>
      <c r="G48" s="250"/>
      <c r="H48" s="250"/>
      <c r="I48" s="250"/>
      <c r="J48" s="250"/>
      <c r="K48" s="250"/>
      <c r="L48" s="250"/>
      <c r="M48" s="250"/>
      <c r="N48" s="250"/>
    </row>
    <row r="49" spans="2:14" ht="13.35" customHeight="1">
      <c r="B49" s="615">
        <v>41</v>
      </c>
      <c r="C49" s="247"/>
      <c r="D49" s="247"/>
      <c r="E49" s="247"/>
      <c r="F49" s="250"/>
      <c r="G49" s="250"/>
      <c r="H49" s="250"/>
      <c r="I49" s="250"/>
      <c r="J49" s="250"/>
      <c r="K49" s="250"/>
      <c r="L49" s="250"/>
      <c r="M49" s="250"/>
      <c r="N49" s="250"/>
    </row>
    <row r="50" spans="2:14" ht="13.35" customHeight="1">
      <c r="B50" s="615">
        <v>42</v>
      </c>
      <c r="C50" s="247"/>
      <c r="D50" s="247"/>
      <c r="E50" s="247"/>
      <c r="F50" s="250"/>
      <c r="G50" s="250"/>
      <c r="H50" s="250"/>
      <c r="I50" s="250"/>
      <c r="J50" s="250"/>
      <c r="K50" s="250"/>
      <c r="L50" s="250"/>
      <c r="M50" s="250"/>
      <c r="N50" s="250"/>
    </row>
    <row r="51" spans="2:14" ht="13.35" customHeight="1">
      <c r="B51" s="615">
        <v>43</v>
      </c>
      <c r="C51" s="247"/>
      <c r="D51" s="247"/>
      <c r="E51" s="247"/>
      <c r="F51" s="250"/>
      <c r="G51" s="250"/>
      <c r="H51" s="250"/>
      <c r="I51" s="250"/>
      <c r="J51" s="250"/>
      <c r="K51" s="250"/>
      <c r="L51" s="250"/>
      <c r="M51" s="250"/>
      <c r="N51" s="250"/>
    </row>
    <row r="52" spans="2:14" ht="13.35" customHeight="1">
      <c r="B52" s="615">
        <v>44</v>
      </c>
      <c r="C52" s="247"/>
      <c r="D52" s="247"/>
      <c r="E52" s="247"/>
      <c r="F52" s="250"/>
      <c r="G52" s="250"/>
      <c r="H52" s="250"/>
      <c r="I52" s="250"/>
      <c r="J52" s="250"/>
      <c r="K52" s="250"/>
      <c r="L52" s="250"/>
      <c r="M52" s="250"/>
      <c r="N52" s="250"/>
    </row>
    <row r="53" spans="2:14" ht="13.35" customHeight="1">
      <c r="B53" s="615">
        <v>45</v>
      </c>
      <c r="C53" s="247"/>
      <c r="D53" s="247"/>
      <c r="E53" s="247"/>
      <c r="F53" s="250"/>
      <c r="G53" s="250"/>
      <c r="H53" s="250"/>
      <c r="I53" s="250"/>
      <c r="J53" s="250"/>
      <c r="K53" s="250"/>
      <c r="L53" s="250"/>
      <c r="M53" s="250"/>
      <c r="N53" s="250"/>
    </row>
    <row r="54" spans="2:14" ht="13.35" customHeight="1">
      <c r="B54" s="615">
        <v>46</v>
      </c>
      <c r="C54" s="247"/>
      <c r="D54" s="247"/>
      <c r="E54" s="247"/>
      <c r="F54" s="250"/>
      <c r="G54" s="250"/>
      <c r="H54" s="250"/>
      <c r="I54" s="250"/>
      <c r="J54" s="250"/>
      <c r="K54" s="250"/>
      <c r="L54" s="250"/>
      <c r="M54" s="250"/>
      <c r="N54" s="250"/>
    </row>
    <row r="55" spans="2:14" ht="13.35" customHeight="1">
      <c r="B55" s="615">
        <v>47</v>
      </c>
      <c r="C55" s="247"/>
      <c r="D55" s="247"/>
      <c r="E55" s="247"/>
      <c r="F55" s="250"/>
      <c r="G55" s="250"/>
      <c r="H55" s="250"/>
      <c r="I55" s="250"/>
      <c r="J55" s="250"/>
      <c r="K55" s="250"/>
      <c r="L55" s="250"/>
      <c r="M55" s="250"/>
      <c r="N55" s="250"/>
    </row>
    <row r="56" spans="2:14" ht="13.35" customHeight="1">
      <c r="B56" s="615">
        <v>48</v>
      </c>
      <c r="C56" s="247"/>
      <c r="D56" s="247"/>
      <c r="E56" s="247"/>
      <c r="F56" s="250"/>
      <c r="G56" s="250"/>
      <c r="H56" s="250"/>
      <c r="I56" s="250"/>
      <c r="J56" s="250"/>
      <c r="K56" s="250"/>
      <c r="L56" s="250"/>
      <c r="M56" s="250"/>
      <c r="N56" s="250"/>
    </row>
    <row r="57" spans="2:14" ht="13.35" customHeight="1">
      <c r="B57" s="615">
        <v>49</v>
      </c>
      <c r="C57" s="247"/>
      <c r="D57" s="247"/>
      <c r="E57" s="247"/>
      <c r="F57" s="250"/>
      <c r="G57" s="250"/>
      <c r="H57" s="250"/>
      <c r="I57" s="250"/>
      <c r="J57" s="250"/>
      <c r="K57" s="250"/>
      <c r="L57" s="250"/>
      <c r="M57" s="250"/>
      <c r="N57" s="250"/>
    </row>
    <row r="58" spans="2:14" ht="12.75" customHeight="1">
      <c r="B58" s="615">
        <v>50</v>
      </c>
      <c r="C58" s="247"/>
      <c r="D58" s="247"/>
      <c r="E58" s="247"/>
      <c r="F58" s="250"/>
      <c r="G58" s="250"/>
      <c r="H58" s="250"/>
      <c r="I58" s="250"/>
      <c r="J58" s="250"/>
      <c r="K58" s="250"/>
      <c r="L58" s="250"/>
      <c r="M58" s="250"/>
      <c r="N58" s="250"/>
    </row>
    <row r="59" spans="2:14" ht="36.75" customHeight="1">
      <c r="B59" s="551"/>
      <c r="C59" s="551"/>
      <c r="D59" s="551"/>
      <c r="E59" s="551"/>
      <c r="F59" s="251"/>
      <c r="G59" s="251"/>
      <c r="H59" s="251"/>
      <c r="I59" s="251"/>
      <c r="J59" s="251"/>
      <c r="K59" s="251"/>
      <c r="L59" s="251"/>
      <c r="M59" s="251"/>
      <c r="N59" s="251"/>
    </row>
    <row r="61" spans="2:14" ht="13.35" customHeight="1">
      <c r="B61" s="541" t="s">
        <v>1621</v>
      </c>
      <c r="C61" s="252"/>
    </row>
    <row r="62" spans="2:14" ht="26.85" customHeight="1">
      <c r="B62" s="541"/>
      <c r="C62" s="253" t="s">
        <v>1622</v>
      </c>
      <c r="D62" s="253" t="s">
        <v>1623</v>
      </c>
      <c r="E62" s="253" t="s">
        <v>1624</v>
      </c>
    </row>
    <row r="63" spans="2:14" ht="26.85" customHeight="1">
      <c r="B63" s="242" t="s">
        <v>1625</v>
      </c>
      <c r="C63" s="254" t="s">
        <v>1626</v>
      </c>
      <c r="D63" s="254" t="s">
        <v>1627</v>
      </c>
      <c r="E63" s="254" t="s">
        <v>1628</v>
      </c>
    </row>
    <row r="64" spans="2:14" ht="26.85" customHeight="1">
      <c r="B64" s="242" t="s">
        <v>1629</v>
      </c>
      <c r="C64" s="620"/>
      <c r="D64" s="620"/>
      <c r="E64" s="620"/>
    </row>
    <row r="65" spans="2:5" ht="30" customHeight="1">
      <c r="B65" s="242" t="s">
        <v>1630</v>
      </c>
      <c r="C65" s="620"/>
      <c r="D65" s="255">
        <f>SUM($H$9:$I$58)</f>
        <v>0</v>
      </c>
      <c r="E65" s="256">
        <f>SUM($J$9:$K$58)</f>
        <v>0</v>
      </c>
    </row>
    <row r="66" spans="2:5" ht="13.35" customHeight="1">
      <c r="B66" s="242" t="s">
        <v>1631</v>
      </c>
      <c r="C66" s="256">
        <f>C64*0.9</f>
        <v>0</v>
      </c>
      <c r="D66" s="257">
        <f>D64*0.9</f>
        <v>0</v>
      </c>
      <c r="E66" s="257">
        <f>E64*0.9</f>
        <v>0</v>
      </c>
    </row>
    <row r="67" spans="2:5" ht="13.35" customHeight="1">
      <c r="B67" s="242" t="s">
        <v>1381</v>
      </c>
      <c r="C67" s="258" t="str">
        <f>IF(C65&gt;=C66,"OK","Error")</f>
        <v>OK</v>
      </c>
      <c r="D67" s="258" t="str">
        <f>IF(D65&gt;=D66,"OK","Error")</f>
        <v>OK</v>
      </c>
      <c r="E67" s="258" t="str">
        <f>IF(E65&gt;=E66,"OK","Error")</f>
        <v>OK</v>
      </c>
    </row>
    <row r="69" spans="2:5" ht="42" customHeight="1">
      <c r="B69" s="621" t="s">
        <v>1632</v>
      </c>
      <c r="C69" s="258" t="str">
        <f>IF(SUM(F9:F58)=0,"OK",IF(OR(ISBLANK(C64),ISBLANK(D64),ISBLANK(E64),ISBLANK(C65)),"Error","OK"))</f>
        <v>OK</v>
      </c>
    </row>
  </sheetData>
  <conditionalFormatting sqref="C69">
    <cfRule type="cellIs" dxfId="33" priority="1" operator="equal">
      <formula>"OK"</formula>
    </cfRule>
    <cfRule type="cellIs" dxfId="32" priority="2" operator="equal">
      <formula>"Error"</formula>
    </cfRule>
  </conditionalFormatting>
  <conditionalFormatting sqref="C71:C72">
    <cfRule type="cellIs" dxfId="31" priority="5" operator="equal">
      <formula>"OK"</formula>
    </cfRule>
    <cfRule type="cellIs" dxfId="30" priority="6" operator="equal">
      <formula>"Error"</formula>
    </cfRule>
  </conditionalFormatting>
  <conditionalFormatting sqref="C67:E67">
    <cfRule type="cellIs" dxfId="29" priority="3" operator="equal">
      <formula>"OK"</formula>
    </cfRule>
    <cfRule type="cellIs" dxfId="28" priority="4" operator="equal">
      <formula>"Error"</formula>
    </cfRule>
  </conditionalFormatting>
  <dataValidations count="1">
    <dataValidation type="decimal" allowBlank="1" showInputMessage="1" showErrorMessage="1" errorTitle="Error" error="Please enter a number of +/- 11 digits" sqref="C64:E64 C65 F9:N58" xr:uid="{D02E295B-4096-4895-8374-A090EA36D1F2}">
      <formula1>-99999999999</formula1>
      <formula2>99999999999</formula2>
    </dataValidation>
  </dataValidations>
  <pageMargins left="0.25" right="0.25" top="0.75" bottom="0.75" header="0.3" footer="0.3"/>
  <pageSetup paperSize="9" scale="41" orientation="landscape" horizontalDpi="30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0D180-AE58-4A4B-A347-613C81CC39D0}">
  <sheetPr codeName="Sheet38">
    <pageSetUpPr fitToPage="1"/>
  </sheetPr>
  <dimension ref="A1:L29"/>
  <sheetViews>
    <sheetView topLeftCell="B1" zoomScale="80" zoomScaleNormal="80" workbookViewId="0">
      <selection activeCell="B1" sqref="B1"/>
    </sheetView>
  </sheetViews>
  <sheetFormatPr defaultColWidth="9.42578125" defaultRowHeight="12.75"/>
  <cols>
    <col min="1" max="1" width="2.42578125" style="31" hidden="1" customWidth="1"/>
    <col min="2" max="2" width="30.42578125" style="31" customWidth="1"/>
    <col min="3" max="11" width="25.42578125" style="31" customWidth="1"/>
    <col min="12" max="12" width="3.42578125" style="31" customWidth="1"/>
    <col min="13" max="16384" width="9.42578125" style="31"/>
  </cols>
  <sheetData>
    <row r="1" spans="2:12" ht="17.25" customHeight="1">
      <c r="B1" s="28" t="s">
        <v>38</v>
      </c>
      <c r="C1" s="29"/>
      <c r="D1" s="29"/>
      <c r="E1" s="29"/>
      <c r="F1" s="29"/>
      <c r="G1" s="30"/>
      <c r="H1" s="30"/>
      <c r="I1" s="30"/>
      <c r="J1" s="30"/>
      <c r="K1" s="30"/>
      <c r="L1" s="30"/>
    </row>
    <row r="2" spans="2:12" ht="16.5" customHeight="1">
      <c r="B2" s="328" t="s">
        <v>537</v>
      </c>
      <c r="C2" s="329" t="str">
        <f>'Cover Page'!F15</f>
        <v>&lt;&lt;Enter by Insurer&gt;&gt;</v>
      </c>
      <c r="G2" s="330"/>
    </row>
    <row r="3" spans="2:12" ht="16.5" customHeight="1">
      <c r="B3" s="328" t="s">
        <v>538</v>
      </c>
      <c r="C3" s="329" t="str">
        <f>TEXT(IF('Cover Page'!P13="","",'Cover Page'!P13), "[$-en-HK,1]dd mmm yyyy")</f>
        <v/>
      </c>
      <c r="G3" s="330"/>
    </row>
    <row r="4" spans="2:12" ht="16.5" customHeight="1">
      <c r="B4" s="328" t="s">
        <v>539</v>
      </c>
      <c r="C4" s="329" t="str">
        <f>IF(C3="","Please fill in the Financial Reporting Month",TEXT('Cover Page'!U13+1,"[$-en-HK,1]dd mmm yyyy") &amp;" - "&amp;TEXT(C3,"[$-en-HK,1]dd mmm yyyy"))</f>
        <v>Please fill in the Financial Reporting Month</v>
      </c>
      <c r="G4" s="330"/>
    </row>
    <row r="6" spans="2:12" ht="13.35" customHeight="1">
      <c r="B6" s="72"/>
      <c r="C6" s="332" t="s">
        <v>541</v>
      </c>
      <c r="D6" s="332" t="s">
        <v>542</v>
      </c>
      <c r="E6" s="332" t="s">
        <v>543</v>
      </c>
      <c r="F6" s="332" t="s">
        <v>544</v>
      </c>
      <c r="G6" s="332" t="s">
        <v>545</v>
      </c>
      <c r="H6" s="332" t="s">
        <v>667</v>
      </c>
      <c r="I6" s="332" t="s">
        <v>546</v>
      </c>
      <c r="J6" s="332" t="s">
        <v>547</v>
      </c>
      <c r="K6" s="332" t="s">
        <v>548</v>
      </c>
    </row>
    <row r="7" spans="2:12" ht="13.35" customHeight="1">
      <c r="B7" s="72"/>
      <c r="C7" s="1174" t="s">
        <v>1633</v>
      </c>
      <c r="D7" s="1175"/>
      <c r="E7" s="1175"/>
      <c r="F7" s="1175"/>
      <c r="G7" s="1175"/>
      <c r="H7" s="1175"/>
      <c r="I7" s="1175"/>
      <c r="J7" s="1175"/>
      <c r="K7" s="1176"/>
    </row>
    <row r="8" spans="2:12" s="242" customFormat="1" ht="26.85" customHeight="1">
      <c r="B8" s="332" t="s">
        <v>1582</v>
      </c>
      <c r="C8" s="612" t="s">
        <v>1589</v>
      </c>
      <c r="D8" s="622" t="s">
        <v>1634</v>
      </c>
      <c r="E8" s="623" t="s">
        <v>1635</v>
      </c>
      <c r="F8" s="623" t="s">
        <v>1636</v>
      </c>
      <c r="G8" s="623" t="s">
        <v>1637</v>
      </c>
      <c r="H8" s="624" t="s">
        <v>1638</v>
      </c>
      <c r="I8" s="624" t="s">
        <v>1639</v>
      </c>
      <c r="J8" s="624" t="s">
        <v>1640</v>
      </c>
      <c r="K8" s="624" t="s">
        <v>1641</v>
      </c>
    </row>
    <row r="9" spans="2:12" ht="13.35" customHeight="1">
      <c r="B9" s="615">
        <v>1</v>
      </c>
      <c r="C9" s="247"/>
      <c r="D9" s="259"/>
      <c r="E9" s="247"/>
      <c r="F9" s="218"/>
      <c r="G9" s="259"/>
      <c r="H9" s="247"/>
      <c r="I9" s="259"/>
      <c r="J9" s="259"/>
      <c r="K9" s="260"/>
    </row>
    <row r="10" spans="2:12" ht="13.35" customHeight="1">
      <c r="B10" s="615">
        <v>2</v>
      </c>
      <c r="C10" s="247"/>
      <c r="D10" s="259"/>
      <c r="E10" s="247"/>
      <c r="F10" s="218"/>
      <c r="G10" s="259"/>
      <c r="H10" s="247"/>
      <c r="I10" s="259"/>
      <c r="J10" s="259"/>
      <c r="K10" s="260"/>
    </row>
    <row r="11" spans="2:12" ht="13.35" customHeight="1">
      <c r="B11" s="615">
        <v>3</v>
      </c>
      <c r="C11" s="247"/>
      <c r="D11" s="259"/>
      <c r="E11" s="247"/>
      <c r="F11" s="218"/>
      <c r="G11" s="259"/>
      <c r="H11" s="247"/>
      <c r="I11" s="259"/>
      <c r="J11" s="259"/>
      <c r="K11" s="260"/>
    </row>
    <row r="12" spans="2:12" ht="13.35" customHeight="1">
      <c r="B12" s="615">
        <v>4</v>
      </c>
      <c r="C12" s="247"/>
      <c r="D12" s="259"/>
      <c r="E12" s="247"/>
      <c r="F12" s="218"/>
      <c r="G12" s="259"/>
      <c r="H12" s="247"/>
      <c r="I12" s="259"/>
      <c r="J12" s="259"/>
      <c r="K12" s="260"/>
    </row>
    <row r="13" spans="2:12" ht="13.35" customHeight="1">
      <c r="B13" s="615">
        <v>5</v>
      </c>
      <c r="C13" s="247"/>
      <c r="D13" s="259"/>
      <c r="E13" s="247"/>
      <c r="F13" s="218"/>
      <c r="G13" s="259"/>
      <c r="H13" s="247"/>
      <c r="I13" s="259"/>
      <c r="J13" s="259"/>
      <c r="K13" s="260"/>
    </row>
    <row r="14" spans="2:12" ht="13.35" customHeight="1">
      <c r="B14" s="615">
        <v>6</v>
      </c>
      <c r="C14" s="247"/>
      <c r="D14" s="259"/>
      <c r="E14" s="247"/>
      <c r="F14" s="218"/>
      <c r="G14" s="259"/>
      <c r="H14" s="247"/>
      <c r="I14" s="259"/>
      <c r="J14" s="259"/>
      <c r="K14" s="260"/>
    </row>
    <row r="15" spans="2:12" ht="13.35" customHeight="1">
      <c r="B15" s="615">
        <v>7</v>
      </c>
      <c r="C15" s="247"/>
      <c r="D15" s="259"/>
      <c r="E15" s="247"/>
      <c r="F15" s="218"/>
      <c r="G15" s="259"/>
      <c r="H15" s="247"/>
      <c r="I15" s="259"/>
      <c r="J15" s="259"/>
      <c r="K15" s="260"/>
    </row>
    <row r="16" spans="2:12" ht="13.35" customHeight="1">
      <c r="B16" s="615">
        <v>8</v>
      </c>
      <c r="C16" s="247"/>
      <c r="D16" s="259"/>
      <c r="E16" s="247"/>
      <c r="F16" s="218"/>
      <c r="G16" s="259"/>
      <c r="H16" s="247"/>
      <c r="I16" s="259"/>
      <c r="J16" s="259"/>
      <c r="K16" s="260"/>
    </row>
    <row r="17" spans="2:11" ht="13.35" customHeight="1">
      <c r="B17" s="615">
        <v>9</v>
      </c>
      <c r="C17" s="247"/>
      <c r="D17" s="259"/>
      <c r="E17" s="247"/>
      <c r="F17" s="218"/>
      <c r="G17" s="259"/>
      <c r="H17" s="247"/>
      <c r="I17" s="259"/>
      <c r="J17" s="259"/>
      <c r="K17" s="260"/>
    </row>
    <row r="18" spans="2:11" ht="13.35" customHeight="1">
      <c r="B18" s="615">
        <v>10</v>
      </c>
      <c r="C18" s="247"/>
      <c r="D18" s="259"/>
      <c r="E18" s="247"/>
      <c r="F18" s="218"/>
      <c r="G18" s="259"/>
      <c r="H18" s="247"/>
      <c r="I18" s="259"/>
      <c r="J18" s="259"/>
      <c r="K18" s="260"/>
    </row>
    <row r="19" spans="2:11" ht="13.35" customHeight="1">
      <c r="B19" s="615">
        <v>11</v>
      </c>
      <c r="C19" s="247"/>
      <c r="D19" s="259"/>
      <c r="E19" s="247"/>
      <c r="F19" s="218"/>
      <c r="G19" s="259"/>
      <c r="H19" s="247"/>
      <c r="I19" s="259"/>
      <c r="J19" s="259"/>
      <c r="K19" s="260"/>
    </row>
    <row r="20" spans="2:11" ht="13.35" customHeight="1">
      <c r="B20" s="615">
        <v>12</v>
      </c>
      <c r="C20" s="247"/>
      <c r="D20" s="259"/>
      <c r="E20" s="247"/>
      <c r="F20" s="218"/>
      <c r="G20" s="259"/>
      <c r="H20" s="247"/>
      <c r="I20" s="259"/>
      <c r="J20" s="259"/>
      <c r="K20" s="260"/>
    </row>
    <row r="21" spans="2:11" ht="13.35" customHeight="1">
      <c r="B21" s="615">
        <v>13</v>
      </c>
      <c r="C21" s="247"/>
      <c r="D21" s="259"/>
      <c r="E21" s="247"/>
      <c r="F21" s="218"/>
      <c r="G21" s="259"/>
      <c r="H21" s="247"/>
      <c r="I21" s="259"/>
      <c r="J21" s="259"/>
      <c r="K21" s="260"/>
    </row>
    <row r="22" spans="2:11" ht="13.35" customHeight="1">
      <c r="B22" s="615">
        <v>14</v>
      </c>
      <c r="C22" s="247"/>
      <c r="D22" s="259"/>
      <c r="E22" s="247"/>
      <c r="F22" s="218"/>
      <c r="G22" s="259"/>
      <c r="H22" s="247"/>
      <c r="I22" s="259"/>
      <c r="J22" s="259"/>
      <c r="K22" s="260"/>
    </row>
    <row r="23" spans="2:11" ht="13.35" customHeight="1">
      <c r="B23" s="615">
        <v>15</v>
      </c>
      <c r="C23" s="247"/>
      <c r="D23" s="259"/>
      <c r="E23" s="247"/>
      <c r="F23" s="218"/>
      <c r="G23" s="259"/>
      <c r="H23" s="247"/>
      <c r="I23" s="259"/>
      <c r="J23" s="259"/>
      <c r="K23" s="260"/>
    </row>
    <row r="24" spans="2:11" ht="13.35" customHeight="1">
      <c r="B24" s="615">
        <v>16</v>
      </c>
      <c r="C24" s="247"/>
      <c r="D24" s="259"/>
      <c r="E24" s="247"/>
      <c r="F24" s="218"/>
      <c r="G24" s="259"/>
      <c r="H24" s="247"/>
      <c r="I24" s="259"/>
      <c r="J24" s="259"/>
      <c r="K24" s="260"/>
    </row>
    <row r="25" spans="2:11" ht="13.35" customHeight="1">
      <c r="B25" s="615">
        <v>17</v>
      </c>
      <c r="C25" s="247"/>
      <c r="D25" s="259"/>
      <c r="E25" s="247"/>
      <c r="F25" s="218"/>
      <c r="G25" s="259"/>
      <c r="H25" s="247"/>
      <c r="I25" s="259"/>
      <c r="J25" s="259"/>
      <c r="K25" s="260"/>
    </row>
    <row r="26" spans="2:11" ht="13.35" customHeight="1">
      <c r="B26" s="615">
        <v>18</v>
      </c>
      <c r="C26" s="247"/>
      <c r="D26" s="259"/>
      <c r="E26" s="247"/>
      <c r="F26" s="218"/>
      <c r="G26" s="259"/>
      <c r="H26" s="247"/>
      <c r="I26" s="259"/>
      <c r="J26" s="259"/>
      <c r="K26" s="260"/>
    </row>
    <row r="27" spans="2:11" ht="13.35" customHeight="1">
      <c r="B27" s="615">
        <v>19</v>
      </c>
      <c r="C27" s="247"/>
      <c r="D27" s="259"/>
      <c r="E27" s="247"/>
      <c r="F27" s="218"/>
      <c r="G27" s="259"/>
      <c r="H27" s="247"/>
      <c r="I27" s="259"/>
      <c r="J27" s="259"/>
      <c r="K27" s="260"/>
    </row>
    <row r="28" spans="2:11" ht="13.35" customHeight="1">
      <c r="B28" s="615">
        <v>20</v>
      </c>
      <c r="C28" s="247"/>
      <c r="D28" s="259"/>
      <c r="E28" s="247"/>
      <c r="F28" s="218"/>
      <c r="G28" s="259"/>
      <c r="H28" s="247"/>
      <c r="I28" s="259"/>
      <c r="J28" s="259"/>
      <c r="K28" s="260"/>
    </row>
    <row r="29" spans="2:11" ht="36.75" customHeight="1">
      <c r="B29" s="551"/>
      <c r="C29" s="551"/>
      <c r="D29" s="551"/>
      <c r="E29" s="551"/>
      <c r="F29" s="551"/>
      <c r="G29" s="551"/>
      <c r="H29" s="551"/>
      <c r="I29" s="551"/>
      <c r="J29" s="551"/>
      <c r="K29" s="551"/>
    </row>
  </sheetData>
  <mergeCells count="1">
    <mergeCell ref="C7:K7"/>
  </mergeCells>
  <dataValidations count="1">
    <dataValidation type="decimal" allowBlank="1" showInputMessage="1" showErrorMessage="1" errorTitle="Error" error="Please enter a number of +/- 11 digits" sqref="I9:J28 F9:G28 D9:D28" xr:uid="{D9EE62AA-A279-4534-BBEE-455D00CFAFE0}">
      <formula1>-99999999999</formula1>
      <formula2>99999999999</formula2>
    </dataValidation>
  </dataValidations>
  <pageMargins left="0.25" right="0.25" top="0.75" bottom="0.75" header="0.3" footer="0.3"/>
  <pageSetup paperSize="9" scale="54" orientation="landscape" horizontalDpi="300"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B8F94-CFD7-4F4C-944D-BC673D61A2E4}">
  <sheetPr codeName="Sheet40">
    <pageSetUpPr fitToPage="1"/>
  </sheetPr>
  <dimension ref="A1:J40"/>
  <sheetViews>
    <sheetView topLeftCell="B1" zoomScale="80" zoomScaleNormal="80" workbookViewId="0">
      <selection activeCell="B1" sqref="B1"/>
    </sheetView>
  </sheetViews>
  <sheetFormatPr defaultColWidth="9.42578125" defaultRowHeight="12.75"/>
  <cols>
    <col min="1" max="1" width="2.42578125" style="31" hidden="1" customWidth="1"/>
    <col min="2" max="2" width="43.42578125" style="31" customWidth="1"/>
    <col min="3" max="3" width="24.42578125" style="31" customWidth="1"/>
    <col min="4" max="9" width="20.42578125" style="31" customWidth="1"/>
    <col min="10" max="10" width="3.42578125" style="31" customWidth="1"/>
    <col min="11" max="16384" width="9.42578125" style="31"/>
  </cols>
  <sheetData>
    <row r="1" spans="1:10" ht="17.25" customHeight="1">
      <c r="B1" s="625" t="s">
        <v>1642</v>
      </c>
      <c r="C1" s="30"/>
      <c r="D1" s="30"/>
      <c r="E1" s="30"/>
      <c r="F1" s="30"/>
      <c r="G1" s="30"/>
      <c r="H1" s="30"/>
      <c r="I1" s="30"/>
      <c r="J1" s="30"/>
    </row>
    <row r="2" spans="1:10" ht="16.5" customHeight="1">
      <c r="B2" s="328" t="s">
        <v>537</v>
      </c>
      <c r="C2" s="566" t="str">
        <f>'Cover Page'!F15</f>
        <v>&lt;&lt;Enter by Insurer&gt;&gt;</v>
      </c>
    </row>
    <row r="3" spans="1:10" ht="16.5" customHeight="1">
      <c r="B3" s="328" t="s">
        <v>538</v>
      </c>
      <c r="C3" s="566" t="str">
        <f>TEXT(IF('Cover Page'!P13="","",'Cover Page'!P13), "[$-en-HK,1]dd mmm yyyy")</f>
        <v/>
      </c>
    </row>
    <row r="4" spans="1:10" ht="16.5" customHeight="1">
      <c r="B4" s="328" t="s">
        <v>539</v>
      </c>
      <c r="C4" s="626"/>
    </row>
    <row r="5" spans="1:10" ht="13.5" customHeight="1">
      <c r="B5" s="31" t="s">
        <v>540</v>
      </c>
    </row>
    <row r="6" spans="1:10" ht="13.35" customHeight="1">
      <c r="B6" s="627" t="s">
        <v>1643</v>
      </c>
      <c r="C6" s="627"/>
      <c r="D6" s="627"/>
      <c r="E6" s="627"/>
      <c r="F6" s="627"/>
      <c r="G6" s="627"/>
      <c r="H6" s="627"/>
      <c r="I6" s="627"/>
      <c r="J6" s="261"/>
    </row>
    <row r="7" spans="1:10" ht="13.35" hidden="1" customHeight="1">
      <c r="B7" s="72"/>
      <c r="C7" s="72"/>
      <c r="D7" s="72"/>
      <c r="E7" s="72"/>
      <c r="F7" s="72"/>
      <c r="G7" s="72"/>
      <c r="H7" s="72"/>
      <c r="I7" s="72"/>
    </row>
    <row r="8" spans="1:10" ht="13.35" customHeight="1">
      <c r="B8" s="615" t="s">
        <v>541</v>
      </c>
      <c r="C8" s="615" t="s">
        <v>542</v>
      </c>
      <c r="D8" s="615" t="s">
        <v>543</v>
      </c>
      <c r="E8" s="615" t="s">
        <v>544</v>
      </c>
      <c r="F8" s="615" t="s">
        <v>545</v>
      </c>
      <c r="G8" s="72"/>
      <c r="H8" s="72"/>
      <c r="I8" s="72"/>
    </row>
    <row r="9" spans="1:10" s="72" customFormat="1" ht="22.5" customHeight="1">
      <c r="A9" s="31"/>
      <c r="B9" s="1177"/>
      <c r="C9" s="800" t="s">
        <v>1644</v>
      </c>
      <c r="D9" s="800" t="s">
        <v>1645</v>
      </c>
      <c r="E9" s="334"/>
      <c r="F9" s="1179" t="s">
        <v>98</v>
      </c>
    </row>
    <row r="10" spans="1:10" s="72" customFormat="1" ht="134.25" customHeight="1">
      <c r="A10" s="31"/>
      <c r="B10" s="1178"/>
      <c r="C10" s="802"/>
      <c r="D10" s="802"/>
      <c r="E10" s="628" t="s">
        <v>1646</v>
      </c>
      <c r="F10" s="802"/>
      <c r="J10" s="31"/>
    </row>
    <row r="11" spans="1:10" ht="26.85" customHeight="1">
      <c r="B11" s="612" t="s">
        <v>1647</v>
      </c>
      <c r="C11" s="615" t="s">
        <v>1648</v>
      </c>
      <c r="D11" s="629"/>
      <c r="E11" s="629"/>
      <c r="F11" s="630"/>
      <c r="G11" s="72"/>
      <c r="H11" s="72"/>
      <c r="I11" s="72"/>
    </row>
    <row r="12" spans="1:10" ht="13.35" customHeight="1">
      <c r="B12" s="337" t="s">
        <v>1649</v>
      </c>
      <c r="C12" s="615"/>
      <c r="D12" s="262"/>
      <c r="E12" s="262"/>
      <c r="F12" s="263"/>
      <c r="G12" s="72"/>
      <c r="H12" s="72"/>
      <c r="I12" s="72"/>
    </row>
    <row r="13" spans="1:10" ht="13.35" customHeight="1">
      <c r="B13" s="412" t="s">
        <v>1650</v>
      </c>
      <c r="C13" s="615" t="s">
        <v>1651</v>
      </c>
      <c r="D13" s="629"/>
      <c r="E13" s="629"/>
      <c r="F13" s="630"/>
      <c r="G13" s="72"/>
      <c r="H13" s="72"/>
      <c r="I13" s="72"/>
    </row>
    <row r="14" spans="1:10" ht="13.35" customHeight="1">
      <c r="B14" s="412" t="s">
        <v>1652</v>
      </c>
      <c r="C14" s="615" t="s">
        <v>1651</v>
      </c>
      <c r="D14" s="629"/>
      <c r="E14" s="629"/>
      <c r="F14" s="630"/>
      <c r="G14" s="72"/>
      <c r="H14" s="72"/>
      <c r="I14" s="72"/>
    </row>
    <row r="15" spans="1:10" ht="13.35" customHeight="1">
      <c r="B15" s="412" t="s">
        <v>1653</v>
      </c>
      <c r="C15" s="615" t="s">
        <v>1651</v>
      </c>
      <c r="D15" s="629"/>
      <c r="E15" s="629"/>
      <c r="F15" s="630"/>
      <c r="G15" s="72"/>
      <c r="H15" s="72"/>
      <c r="I15" s="72"/>
    </row>
    <row r="16" spans="1:10" ht="13.35" customHeight="1">
      <c r="B16" s="337" t="s">
        <v>1654</v>
      </c>
      <c r="C16" s="615"/>
      <c r="D16" s="262"/>
      <c r="E16" s="262"/>
      <c r="F16" s="263"/>
      <c r="G16" s="72"/>
      <c r="H16" s="72"/>
      <c r="I16" s="72"/>
    </row>
    <row r="17" spans="2:10" ht="13.35" customHeight="1">
      <c r="B17" s="412" t="s">
        <v>1650</v>
      </c>
      <c r="C17" s="615" t="s">
        <v>1651</v>
      </c>
      <c r="D17" s="629"/>
      <c r="E17" s="629"/>
      <c r="F17" s="630"/>
      <c r="G17" s="72"/>
      <c r="H17" s="72"/>
      <c r="I17" s="72"/>
    </row>
    <row r="18" spans="2:10" ht="13.35" customHeight="1">
      <c r="B18" s="412" t="s">
        <v>1652</v>
      </c>
      <c r="C18" s="615" t="s">
        <v>1651</v>
      </c>
      <c r="D18" s="629"/>
      <c r="E18" s="629"/>
      <c r="F18" s="630"/>
      <c r="G18" s="72"/>
      <c r="H18" s="72"/>
      <c r="I18" s="72"/>
    </row>
    <row r="19" spans="2:10" ht="13.35" customHeight="1">
      <c r="B19" s="412" t="s">
        <v>1653</v>
      </c>
      <c r="C19" s="615" t="s">
        <v>1651</v>
      </c>
      <c r="D19" s="629"/>
      <c r="E19" s="629"/>
      <c r="F19" s="630"/>
      <c r="G19" s="72"/>
      <c r="H19" s="72"/>
      <c r="I19" s="72"/>
    </row>
    <row r="20" spans="2:10" ht="13.35" customHeight="1">
      <c r="B20" s="337" t="s">
        <v>1655</v>
      </c>
      <c r="C20" s="615" t="s">
        <v>1656</v>
      </c>
      <c r="D20" s="629"/>
      <c r="E20" s="629"/>
      <c r="F20" s="630"/>
      <c r="G20" s="72"/>
      <c r="H20" s="72"/>
      <c r="I20" s="72"/>
    </row>
    <row r="21" spans="2:10" ht="13.35" customHeight="1">
      <c r="B21" s="72"/>
      <c r="C21" s="72"/>
      <c r="D21" s="72"/>
      <c r="E21" s="72"/>
      <c r="F21" s="72"/>
      <c r="G21" s="72"/>
      <c r="H21" s="72"/>
      <c r="I21" s="72"/>
    </row>
    <row r="22" spans="2:10" ht="13.35" customHeight="1">
      <c r="B22" s="627" t="s">
        <v>1657</v>
      </c>
      <c r="C22" s="627"/>
      <c r="D22" s="627"/>
      <c r="E22" s="627"/>
      <c r="F22" s="627"/>
      <c r="G22" s="627"/>
      <c r="H22" s="627"/>
      <c r="I22" s="627"/>
      <c r="J22" s="261"/>
    </row>
    <row r="23" spans="2:10" ht="13.35" hidden="1" customHeight="1">
      <c r="B23" s="72"/>
      <c r="C23" s="72"/>
      <c r="D23" s="72"/>
      <c r="E23" s="72"/>
      <c r="F23" s="72"/>
      <c r="G23" s="72"/>
      <c r="H23" s="72"/>
      <c r="I23" s="72"/>
    </row>
    <row r="24" spans="2:10" ht="13.35" customHeight="1">
      <c r="B24" s="615" t="s">
        <v>667</v>
      </c>
      <c r="C24" s="615" t="s">
        <v>546</v>
      </c>
      <c r="D24" s="615" t="s">
        <v>547</v>
      </c>
      <c r="E24" s="615" t="s">
        <v>548</v>
      </c>
      <c r="F24" s="615" t="s">
        <v>549</v>
      </c>
      <c r="G24" s="615" t="s">
        <v>550</v>
      </c>
      <c r="H24" s="615" t="s">
        <v>551</v>
      </c>
      <c r="I24" s="615" t="s">
        <v>552</v>
      </c>
    </row>
    <row r="25" spans="2:10" ht="39.75" customHeight="1">
      <c r="B25" s="1177"/>
      <c r="C25" s="798" t="s">
        <v>554</v>
      </c>
      <c r="D25" s="799"/>
      <c r="E25" s="1174" t="s">
        <v>555</v>
      </c>
      <c r="F25" s="1176"/>
      <c r="G25" s="1174" t="s">
        <v>1658</v>
      </c>
      <c r="H25" s="1176"/>
      <c r="I25" s="1179" t="s">
        <v>98</v>
      </c>
    </row>
    <row r="26" spans="2:10" ht="22.5" customHeight="1">
      <c r="B26" s="1180"/>
      <c r="C26" s="1179" t="s">
        <v>1645</v>
      </c>
      <c r="D26" s="332"/>
      <c r="E26" s="1179" t="s">
        <v>1645</v>
      </c>
      <c r="F26" s="332"/>
      <c r="G26" s="1179" t="s">
        <v>1645</v>
      </c>
      <c r="H26" s="332"/>
      <c r="I26" s="801"/>
    </row>
    <row r="27" spans="2:10" ht="79.349999999999994" customHeight="1">
      <c r="B27" s="1178"/>
      <c r="C27" s="802"/>
      <c r="D27" s="631" t="s">
        <v>1646</v>
      </c>
      <c r="E27" s="802"/>
      <c r="F27" s="631" t="s">
        <v>1646</v>
      </c>
      <c r="G27" s="802"/>
      <c r="H27" s="631" t="s">
        <v>1646</v>
      </c>
      <c r="I27" s="802"/>
    </row>
    <row r="28" spans="2:10" ht="13.35" customHeight="1">
      <c r="B28" s="337" t="s">
        <v>1659</v>
      </c>
      <c r="C28" s="84">
        <f>SUM(C29:C31)</f>
        <v>0</v>
      </c>
      <c r="D28" s="84">
        <f>SUM(D29:D31)</f>
        <v>0</v>
      </c>
      <c r="E28" s="264"/>
      <c r="F28" s="264"/>
      <c r="G28" s="84">
        <f>SUM(C28,E28)</f>
        <v>0</v>
      </c>
      <c r="H28" s="84">
        <f>SUM(D28,F28)</f>
        <v>0</v>
      </c>
      <c r="I28" s="265"/>
    </row>
    <row r="29" spans="2:10" ht="26.85" customHeight="1">
      <c r="B29" s="632" t="s">
        <v>1660</v>
      </c>
      <c r="C29" s="32"/>
      <c r="D29" s="32"/>
      <c r="E29" s="264"/>
      <c r="F29" s="264"/>
      <c r="G29" s="264"/>
      <c r="H29" s="264"/>
      <c r="I29" s="630"/>
    </row>
    <row r="30" spans="2:10" ht="26.85" customHeight="1">
      <c r="B30" s="632" t="s">
        <v>1661</v>
      </c>
      <c r="C30" s="32"/>
      <c r="D30" s="32"/>
      <c r="E30" s="264"/>
      <c r="F30" s="264"/>
      <c r="G30" s="264"/>
      <c r="H30" s="264"/>
      <c r="I30" s="630"/>
    </row>
    <row r="31" spans="2:10" ht="13.35" customHeight="1">
      <c r="B31" s="632" t="s">
        <v>1662</v>
      </c>
      <c r="C31" s="32"/>
      <c r="D31" s="32"/>
      <c r="E31" s="264"/>
      <c r="F31" s="264"/>
      <c r="G31" s="264"/>
      <c r="H31" s="264"/>
      <c r="I31" s="630"/>
    </row>
    <row r="32" spans="2:10" ht="13.35" customHeight="1">
      <c r="B32" s="337" t="s">
        <v>1663</v>
      </c>
      <c r="C32" s="264"/>
      <c r="D32" s="264"/>
      <c r="E32" s="32"/>
      <c r="F32" s="32"/>
      <c r="G32" s="84">
        <f>SUM(C32,E32)</f>
        <v>0</v>
      </c>
      <c r="H32" s="84">
        <f>SUM(D32,F32)</f>
        <v>0</v>
      </c>
      <c r="I32" s="630"/>
    </row>
    <row r="33" spans="2:9" ht="53.1" customHeight="1">
      <c r="B33" s="612" t="s">
        <v>1664</v>
      </c>
      <c r="C33" s="264"/>
      <c r="D33" s="264"/>
      <c r="E33" s="32"/>
      <c r="F33" s="32"/>
      <c r="G33" s="84">
        <f>SUM(C33,E33)</f>
        <v>0</v>
      </c>
      <c r="H33" s="84">
        <f>SUM(D33,F33)</f>
        <v>0</v>
      </c>
      <c r="I33" s="630"/>
    </row>
    <row r="34" spans="2:9" ht="13.35" customHeight="1">
      <c r="B34" s="612" t="s">
        <v>1665</v>
      </c>
      <c r="C34" s="264"/>
      <c r="D34" s="264"/>
      <c r="E34" s="264"/>
      <c r="F34" s="264"/>
      <c r="G34" s="32"/>
      <c r="H34" s="32"/>
      <c r="I34" s="630"/>
    </row>
    <row r="35" spans="2:9" ht="26.85" customHeight="1">
      <c r="B35" s="612" t="s">
        <v>1666</v>
      </c>
      <c r="C35" s="264"/>
      <c r="D35" s="264"/>
      <c r="E35" s="264"/>
      <c r="F35" s="264"/>
      <c r="G35" s="32"/>
      <c r="H35" s="32"/>
      <c r="I35" s="630"/>
    </row>
    <row r="36" spans="2:9" ht="13.35" customHeight="1">
      <c r="B36" s="612" t="s">
        <v>1667</v>
      </c>
      <c r="C36" s="264"/>
      <c r="D36" s="264"/>
      <c r="E36" s="264"/>
      <c r="F36" s="264"/>
      <c r="G36" s="32"/>
      <c r="H36" s="32"/>
      <c r="I36" s="630"/>
    </row>
    <row r="37" spans="2:9" ht="13.35" customHeight="1">
      <c r="B37" s="632" t="s">
        <v>1668</v>
      </c>
      <c r="C37" s="264"/>
      <c r="D37" s="264"/>
      <c r="E37" s="264"/>
      <c r="F37" s="264"/>
      <c r="G37" s="32"/>
      <c r="H37" s="32"/>
      <c r="I37" s="630"/>
    </row>
    <row r="38" spans="2:9" ht="13.35" customHeight="1">
      <c r="B38" s="632" t="s">
        <v>1669</v>
      </c>
      <c r="C38" s="264"/>
      <c r="D38" s="264"/>
      <c r="E38" s="264"/>
      <c r="F38" s="264"/>
      <c r="G38" s="32"/>
      <c r="H38" s="32"/>
      <c r="I38" s="630"/>
    </row>
    <row r="39" spans="2:9" ht="39.75" customHeight="1">
      <c r="B39" s="612" t="s">
        <v>1670</v>
      </c>
      <c r="C39" s="264"/>
      <c r="D39" s="264"/>
      <c r="E39" s="264"/>
      <c r="F39" s="264"/>
      <c r="G39" s="32"/>
      <c r="H39" s="32"/>
      <c r="I39" s="630"/>
    </row>
    <row r="40" spans="2:9" ht="38.25">
      <c r="B40" s="612" t="s">
        <v>1671</v>
      </c>
      <c r="C40" s="264"/>
      <c r="D40" s="264"/>
      <c r="E40" s="264"/>
      <c r="F40" s="264"/>
      <c r="G40" s="32"/>
      <c r="H40" s="32"/>
      <c r="I40" s="630"/>
    </row>
  </sheetData>
  <mergeCells count="12">
    <mergeCell ref="G25:H25"/>
    <mergeCell ref="I25:I27"/>
    <mergeCell ref="C26:C27"/>
    <mergeCell ref="E26:E27"/>
    <mergeCell ref="G26:G27"/>
    <mergeCell ref="B9:B10"/>
    <mergeCell ref="C9:C10"/>
    <mergeCell ref="D9:D10"/>
    <mergeCell ref="F9:F10"/>
    <mergeCell ref="B25:B27"/>
    <mergeCell ref="C25:D25"/>
    <mergeCell ref="E25:F25"/>
  </mergeCells>
  <dataValidations count="1">
    <dataValidation type="decimal" allowBlank="1" showInputMessage="1" showErrorMessage="1" errorTitle="Error" error="Please enter a number of +/- 11 digits" sqref="G34:H40 E32:F33 C29:D31 D17:E20 D13:E15 D11:E11" xr:uid="{08E04D4B-E63A-4E9A-A2B1-DFF6F4A38E0D}">
      <formula1>-99999999999</formula1>
      <formula2>99999999999</formula2>
    </dataValidation>
  </dataValidations>
  <pageMargins left="0.7" right="0.7" top="0.75" bottom="0.75" header="0.3" footer="0.3"/>
  <pageSetup paperSize="9" scale="45"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607FC-DBC6-41A1-8AC3-2B2359DCD71B}">
  <sheetPr codeName="Sheet41">
    <pageSetUpPr fitToPage="1"/>
  </sheetPr>
  <dimension ref="A1:H39"/>
  <sheetViews>
    <sheetView topLeftCell="B1" zoomScale="80" zoomScaleNormal="80" workbookViewId="0">
      <selection activeCell="B1" sqref="B1"/>
    </sheetView>
  </sheetViews>
  <sheetFormatPr defaultColWidth="9.42578125" defaultRowHeight="12.75"/>
  <cols>
    <col min="1" max="1" width="2.42578125" style="31" hidden="1" customWidth="1"/>
    <col min="2" max="2" width="43.42578125" style="31" customWidth="1"/>
    <col min="3" max="7" width="20.42578125" style="31" customWidth="1"/>
    <col min="8" max="8" width="3.42578125" style="31" customWidth="1"/>
    <col min="9" max="16384" width="9.42578125" style="31"/>
  </cols>
  <sheetData>
    <row r="1" spans="1:8" ht="17.25" customHeight="1">
      <c r="A1" s="633"/>
      <c r="B1" s="625" t="s">
        <v>1672</v>
      </c>
      <c r="C1" s="30"/>
      <c r="D1" s="30"/>
      <c r="E1" s="30"/>
      <c r="F1" s="30"/>
      <c r="G1" s="30"/>
      <c r="H1" s="30"/>
    </row>
    <row r="2" spans="1:8" ht="16.5" customHeight="1">
      <c r="B2" s="328" t="s">
        <v>537</v>
      </c>
      <c r="C2" s="566" t="str">
        <f>'Cover Page'!F15</f>
        <v>&lt;&lt;Enter by Insurer&gt;&gt;</v>
      </c>
    </row>
    <row r="3" spans="1:8" ht="16.5" customHeight="1">
      <c r="B3" s="328" t="s">
        <v>538</v>
      </c>
      <c r="C3" s="566" t="str">
        <f>TEXT(IF('Cover Page'!P13="","",'Cover Page'!P13), "[$-en-HK,1]dd mmm yyyy")</f>
        <v/>
      </c>
    </row>
    <row r="4" spans="1:8" ht="15.75" customHeight="1">
      <c r="B4" s="328" t="s">
        <v>539</v>
      </c>
      <c r="C4" s="566" t="str">
        <f>IF(C3="","Please fill in the Financial Reporting Month",TEXT('Cover Page'!U13+1,"[$-en-HK,1]dd mmm yyyy") &amp;" - "&amp;TEXT(C3,"[$-en-HK,1]dd mmm yyyy"))</f>
        <v>Please fill in the Financial Reporting Month</v>
      </c>
    </row>
    <row r="5" spans="1:8" ht="13.35" hidden="1" customHeight="1"/>
    <row r="6" spans="1:8" ht="13.35" hidden="1" customHeight="1"/>
    <row r="7" spans="1:8" ht="13.35" hidden="1" customHeight="1"/>
    <row r="8" spans="1:8" ht="13.35" customHeight="1">
      <c r="B8" s="31" t="s">
        <v>540</v>
      </c>
    </row>
    <row r="9" spans="1:8" ht="13.35" customHeight="1">
      <c r="B9" s="615" t="s">
        <v>541</v>
      </c>
      <c r="C9" s="615" t="s">
        <v>542</v>
      </c>
      <c r="D9" s="615" t="s">
        <v>543</v>
      </c>
      <c r="E9" s="615" t="s">
        <v>544</v>
      </c>
      <c r="F9" s="615" t="s">
        <v>545</v>
      </c>
      <c r="G9" s="615" t="s">
        <v>667</v>
      </c>
    </row>
    <row r="10" spans="1:8" ht="39.75" customHeight="1">
      <c r="B10" s="615"/>
      <c r="C10" s="334" t="s">
        <v>1673</v>
      </c>
      <c r="D10" s="334" t="s">
        <v>1674</v>
      </c>
      <c r="E10" s="334" t="s">
        <v>1675</v>
      </c>
      <c r="F10" s="334" t="s">
        <v>1676</v>
      </c>
      <c r="G10" s="334" t="s">
        <v>98</v>
      </c>
    </row>
    <row r="11" spans="1:8" ht="13.35" customHeight="1">
      <c r="B11" s="337" t="s">
        <v>1677</v>
      </c>
      <c r="C11" s="266">
        <f>SUM(C12:C21)</f>
        <v>0</v>
      </c>
      <c r="D11" s="266">
        <f>SUM(D12:D21)</f>
        <v>0</v>
      </c>
      <c r="E11" s="266">
        <f>SUM(E12:E21)</f>
        <v>0</v>
      </c>
      <c r="F11" s="266">
        <f>SUM(F12:F21)</f>
        <v>0</v>
      </c>
      <c r="G11" s="265"/>
    </row>
    <row r="12" spans="1:8" ht="26.85" customHeight="1">
      <c r="B12" s="632" t="s">
        <v>1678</v>
      </c>
      <c r="C12" s="629"/>
      <c r="D12" s="629"/>
      <c r="E12" s="629"/>
      <c r="F12" s="629"/>
      <c r="G12" s="630"/>
    </row>
    <row r="13" spans="1:8" ht="26.85" customHeight="1">
      <c r="B13" s="632" t="s">
        <v>1679</v>
      </c>
      <c r="C13" s="629"/>
      <c r="D13" s="629"/>
      <c r="E13" s="629"/>
      <c r="F13" s="629"/>
      <c r="G13" s="630"/>
    </row>
    <row r="14" spans="1:8" ht="13.35" customHeight="1">
      <c r="B14" s="632" t="s">
        <v>1680</v>
      </c>
      <c r="C14" s="629"/>
      <c r="D14" s="629"/>
      <c r="E14" s="629"/>
      <c r="F14" s="629"/>
      <c r="G14" s="630"/>
    </row>
    <row r="15" spans="1:8" ht="13.35" customHeight="1">
      <c r="B15" s="632" t="s">
        <v>1681</v>
      </c>
      <c r="C15" s="629"/>
      <c r="D15" s="629"/>
      <c r="E15" s="629"/>
      <c r="F15" s="629"/>
      <c r="G15" s="630"/>
    </row>
    <row r="16" spans="1:8" ht="13.35" customHeight="1">
      <c r="B16" s="632" t="s">
        <v>1682</v>
      </c>
      <c r="C16" s="629"/>
      <c r="D16" s="629"/>
      <c r="E16" s="629"/>
      <c r="F16" s="629"/>
      <c r="G16" s="630"/>
    </row>
    <row r="17" spans="2:7" ht="13.35" customHeight="1">
      <c r="B17" s="632" t="s">
        <v>1683</v>
      </c>
      <c r="C17" s="629"/>
      <c r="D17" s="629"/>
      <c r="E17" s="629"/>
      <c r="F17" s="629"/>
      <c r="G17" s="630"/>
    </row>
    <row r="18" spans="2:7" ht="13.35" customHeight="1">
      <c r="B18" s="267"/>
      <c r="C18" s="629"/>
      <c r="D18" s="629"/>
      <c r="E18" s="629"/>
      <c r="F18" s="629"/>
      <c r="G18" s="630"/>
    </row>
    <row r="19" spans="2:7" ht="13.35" customHeight="1">
      <c r="B19" s="267"/>
      <c r="C19" s="629"/>
      <c r="D19" s="629"/>
      <c r="E19" s="629"/>
      <c r="F19" s="629"/>
      <c r="G19" s="630"/>
    </row>
    <row r="20" spans="2:7" ht="13.35" customHeight="1">
      <c r="B20" s="267"/>
      <c r="C20" s="629"/>
      <c r="D20" s="629"/>
      <c r="E20" s="629"/>
      <c r="F20" s="629"/>
      <c r="G20" s="630"/>
    </row>
    <row r="21" spans="2:7" ht="13.35" customHeight="1">
      <c r="B21" s="267"/>
      <c r="C21" s="629"/>
      <c r="D21" s="629"/>
      <c r="E21" s="629"/>
      <c r="F21" s="629"/>
      <c r="G21" s="630"/>
    </row>
    <row r="22" spans="2:7" s="36" customFormat="1" ht="36.75" customHeight="1">
      <c r="B22" s="344"/>
      <c r="C22" s="344"/>
      <c r="D22" s="344"/>
      <c r="E22" s="344"/>
      <c r="F22" s="344"/>
      <c r="G22" s="344"/>
    </row>
    <row r="23" spans="2:7" s="36" customFormat="1" ht="13.35" customHeight="1"/>
    <row r="24" spans="2:7" ht="13.35" customHeight="1">
      <c r="B24" s="337" t="s">
        <v>1684</v>
      </c>
      <c r="C24" s="266">
        <f>SUM(C25:C36)</f>
        <v>0</v>
      </c>
      <c r="D24" s="266">
        <f>SUM(D25:D36)</f>
        <v>0</v>
      </c>
      <c r="E24" s="266">
        <f>SUM(E25:E36)</f>
        <v>0</v>
      </c>
      <c r="F24" s="266">
        <f>SUM(F25:F36)</f>
        <v>0</v>
      </c>
      <c r="G24" s="263"/>
    </row>
    <row r="25" spans="2:7" ht="26.85" customHeight="1">
      <c r="B25" s="632" t="s">
        <v>1685</v>
      </c>
      <c r="C25" s="629"/>
      <c r="D25" s="629"/>
      <c r="E25" s="629"/>
      <c r="F25" s="629"/>
      <c r="G25" s="630"/>
    </row>
    <row r="26" spans="2:7" ht="13.35" customHeight="1">
      <c r="B26" s="632" t="s">
        <v>1686</v>
      </c>
      <c r="C26" s="629"/>
      <c r="D26" s="629"/>
      <c r="E26" s="629"/>
      <c r="F26" s="629"/>
      <c r="G26" s="630"/>
    </row>
    <row r="27" spans="2:7" ht="13.35" customHeight="1">
      <c r="B27" s="632" t="s">
        <v>1687</v>
      </c>
      <c r="C27" s="629"/>
      <c r="D27" s="629"/>
      <c r="E27" s="629"/>
      <c r="F27" s="629"/>
      <c r="G27" s="630"/>
    </row>
    <row r="28" spans="2:7" ht="13.35" customHeight="1">
      <c r="B28" s="632" t="s">
        <v>1688</v>
      </c>
      <c r="C28" s="629"/>
      <c r="D28" s="629"/>
      <c r="E28" s="629"/>
      <c r="F28" s="629"/>
      <c r="G28" s="630"/>
    </row>
    <row r="29" spans="2:7" ht="13.35" customHeight="1">
      <c r="B29" s="632" t="s">
        <v>1689</v>
      </c>
      <c r="C29" s="629"/>
      <c r="D29" s="629"/>
      <c r="E29" s="629"/>
      <c r="F29" s="629"/>
      <c r="G29" s="630"/>
    </row>
    <row r="30" spans="2:7" ht="13.35" customHeight="1">
      <c r="B30" s="632" t="s">
        <v>1690</v>
      </c>
      <c r="C30" s="629"/>
      <c r="D30" s="629"/>
      <c r="E30" s="629"/>
      <c r="F30" s="629"/>
      <c r="G30" s="630"/>
    </row>
    <row r="31" spans="2:7" ht="26.85" customHeight="1">
      <c r="B31" s="632" t="s">
        <v>1691</v>
      </c>
      <c r="C31" s="629"/>
      <c r="D31" s="629"/>
      <c r="E31" s="629"/>
      <c r="F31" s="629"/>
      <c r="G31" s="630"/>
    </row>
    <row r="32" spans="2:7" ht="13.35" customHeight="1">
      <c r="B32" s="632" t="s">
        <v>1692</v>
      </c>
      <c r="C32" s="629"/>
      <c r="D32" s="629"/>
      <c r="E32" s="629"/>
      <c r="F32" s="629"/>
      <c r="G32" s="630"/>
    </row>
    <row r="33" spans="2:7" ht="13.35" customHeight="1">
      <c r="B33" s="267"/>
      <c r="C33" s="629"/>
      <c r="D33" s="629"/>
      <c r="E33" s="629"/>
      <c r="F33" s="629"/>
      <c r="G33" s="630"/>
    </row>
    <row r="34" spans="2:7" ht="13.35" customHeight="1">
      <c r="B34" s="267"/>
      <c r="C34" s="629"/>
      <c r="D34" s="629"/>
      <c r="E34" s="629"/>
      <c r="F34" s="629"/>
      <c r="G34" s="630"/>
    </row>
    <row r="35" spans="2:7" ht="13.35" customHeight="1">
      <c r="B35" s="267"/>
      <c r="C35" s="629"/>
      <c r="D35" s="629"/>
      <c r="E35" s="629"/>
      <c r="F35" s="629"/>
      <c r="G35" s="630"/>
    </row>
    <row r="36" spans="2:7" ht="13.35" customHeight="1">
      <c r="B36" s="267"/>
      <c r="C36" s="629"/>
      <c r="D36" s="629"/>
      <c r="E36" s="629"/>
      <c r="F36" s="629"/>
      <c r="G36" s="630"/>
    </row>
    <row r="37" spans="2:7" ht="36.75" customHeight="1">
      <c r="B37" s="551"/>
      <c r="C37" s="551"/>
      <c r="D37" s="551"/>
      <c r="E37" s="551"/>
      <c r="F37" s="551"/>
      <c r="G37" s="551"/>
    </row>
    <row r="39" spans="2:7">
      <c r="B39" s="337" t="s">
        <v>1693</v>
      </c>
      <c r="C39" s="266">
        <f>C11-C24</f>
        <v>0</v>
      </c>
      <c r="D39" s="266">
        <f>D11-D24</f>
        <v>0</v>
      </c>
      <c r="E39" s="266">
        <f>E11-E24</f>
        <v>0</v>
      </c>
      <c r="F39" s="266">
        <f>F11-F24</f>
        <v>0</v>
      </c>
      <c r="G39" s="268"/>
    </row>
  </sheetData>
  <dataValidations count="1">
    <dataValidation type="decimal" allowBlank="1" showInputMessage="1" showErrorMessage="1" errorTitle="Error" error="Please enter a number of +/- 11 digits" sqref="C25:F36 C12:F21" xr:uid="{E1C6B5A3-35DE-45E0-871B-7C2DAB058289}">
      <formula1>-99999999999</formula1>
      <formula2>99999999999</formula2>
    </dataValidation>
  </dataValidations>
  <pageMargins left="0.7" right="0.7" top="0.75" bottom="0.75" header="0.3" footer="0.3"/>
  <pageSetup paperSize="9" scale="58"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C7DF5-E5AD-4A81-816C-D8400C23F692}">
  <sheetPr codeName="Sheet42">
    <pageSetUpPr fitToPage="1"/>
  </sheetPr>
  <dimension ref="A1:M59"/>
  <sheetViews>
    <sheetView topLeftCell="B1" zoomScale="80" zoomScaleNormal="80" workbookViewId="0">
      <selection activeCell="B1" sqref="B1"/>
    </sheetView>
  </sheetViews>
  <sheetFormatPr defaultColWidth="9.42578125" defaultRowHeight="12.75"/>
  <cols>
    <col min="1" max="1" width="2.42578125" style="31" hidden="1" customWidth="1"/>
    <col min="2" max="2" width="49.42578125" style="31" customWidth="1"/>
    <col min="3" max="3" width="20.42578125" style="31" customWidth="1"/>
    <col min="4" max="4" width="20.42578125" style="274" customWidth="1"/>
    <col min="5" max="6" width="20.42578125" style="253" customWidth="1"/>
    <col min="7" max="7" width="20.42578125" style="274" customWidth="1"/>
    <col min="8" max="9" width="20.42578125" style="253" customWidth="1"/>
    <col min="10" max="13" width="20.42578125" style="31" customWidth="1"/>
    <col min="14" max="16384" width="9.42578125" style="31"/>
  </cols>
  <sheetData>
    <row r="1" spans="2:13" ht="16.5" customHeight="1">
      <c r="B1" s="625" t="s">
        <v>1694</v>
      </c>
      <c r="C1" s="625"/>
      <c r="D1" s="634"/>
      <c r="E1" s="635"/>
      <c r="F1" s="635"/>
      <c r="G1" s="634"/>
      <c r="H1" s="635"/>
      <c r="I1" s="635"/>
      <c r="J1" s="635"/>
      <c r="K1" s="635"/>
      <c r="L1" s="635"/>
      <c r="M1" s="635"/>
    </row>
    <row r="2" spans="2:13" ht="16.5" customHeight="1">
      <c r="B2" s="328" t="s">
        <v>537</v>
      </c>
      <c r="C2" s="1181" t="str">
        <f>'Cover Page'!F15</f>
        <v>&lt;&lt;Enter by Insurer&gt;&gt;</v>
      </c>
      <c r="D2" s="1182"/>
      <c r="E2" s="31"/>
      <c r="F2" s="31"/>
      <c r="G2" s="31"/>
      <c r="H2" s="31"/>
      <c r="I2" s="31"/>
    </row>
    <row r="3" spans="2:13" ht="16.5" customHeight="1">
      <c r="B3" s="328" t="s">
        <v>538</v>
      </c>
      <c r="C3" s="1181" t="str">
        <f>TEXT(IF('Cover Page'!P13="","",'Cover Page'!P13), "[$-en-HK,1]dd mmm yyyy")</f>
        <v/>
      </c>
      <c r="D3" s="1182"/>
      <c r="E3" s="31"/>
      <c r="F3" s="31"/>
      <c r="G3" s="31"/>
      <c r="H3" s="31"/>
      <c r="I3" s="31"/>
    </row>
    <row r="4" spans="2:13" ht="16.5" customHeight="1">
      <c r="B4" s="328" t="s">
        <v>539</v>
      </c>
      <c r="C4" s="1183"/>
      <c r="D4" s="1184"/>
      <c r="E4" s="31"/>
      <c r="F4" s="31"/>
      <c r="G4" s="31"/>
      <c r="H4" s="31"/>
      <c r="I4" s="31"/>
    </row>
    <row r="5" spans="2:13" ht="13.35" hidden="1" customHeight="1">
      <c r="D5" s="31"/>
      <c r="E5" s="31"/>
      <c r="F5" s="31"/>
      <c r="G5" s="31"/>
      <c r="H5" s="31"/>
      <c r="I5" s="31"/>
    </row>
    <row r="6" spans="2:13" ht="13.35" customHeight="1">
      <c r="B6" s="31" t="s">
        <v>540</v>
      </c>
      <c r="C6" s="36"/>
      <c r="D6" s="36"/>
      <c r="E6" s="36"/>
      <c r="F6" s="36"/>
      <c r="G6" s="636"/>
      <c r="H6" s="36"/>
      <c r="I6" s="36"/>
      <c r="J6" s="36"/>
      <c r="K6" s="36"/>
      <c r="L6" s="36"/>
      <c r="M6" s="36"/>
    </row>
    <row r="7" spans="2:13" s="36" customFormat="1" ht="13.35" customHeight="1">
      <c r="B7" s="261" t="s">
        <v>1695</v>
      </c>
      <c r="C7" s="637"/>
      <c r="D7" s="637"/>
      <c r="E7" s="637"/>
      <c r="F7" s="637"/>
      <c r="G7" s="637"/>
      <c r="H7" s="637"/>
      <c r="I7" s="637"/>
      <c r="J7" s="637"/>
      <c r="K7" s="637"/>
      <c r="L7" s="637"/>
      <c r="M7" s="637"/>
    </row>
    <row r="8" spans="2:13" s="36" customFormat="1" ht="13.35" customHeight="1">
      <c r="B8" s="638" t="s">
        <v>541</v>
      </c>
      <c r="C8" s="269" t="s">
        <v>542</v>
      </c>
      <c r="D8" s="615" t="s">
        <v>543</v>
      </c>
      <c r="E8" s="615" t="s">
        <v>544</v>
      </c>
      <c r="F8" s="615" t="s">
        <v>545</v>
      </c>
      <c r="G8" s="615" t="s">
        <v>667</v>
      </c>
      <c r="H8" s="615" t="s">
        <v>546</v>
      </c>
      <c r="I8" s="615" t="s">
        <v>547</v>
      </c>
      <c r="J8" s="615" t="s">
        <v>548</v>
      </c>
      <c r="K8" s="615" t="s">
        <v>549</v>
      </c>
      <c r="L8" s="615" t="s">
        <v>550</v>
      </c>
      <c r="M8" s="615" t="s">
        <v>551</v>
      </c>
    </row>
    <row r="9" spans="2:13" s="36" customFormat="1" ht="21" customHeight="1">
      <c r="B9" s="1185"/>
      <c r="C9" s="800"/>
      <c r="D9" s="800" t="s">
        <v>1696</v>
      </c>
      <c r="E9" s="1172" t="s">
        <v>1645</v>
      </c>
      <c r="F9" s="1173"/>
      <c r="G9" s="1173"/>
      <c r="H9" s="1173"/>
      <c r="I9" s="1173"/>
      <c r="J9" s="1173"/>
      <c r="K9" s="1173"/>
      <c r="L9" s="1173"/>
      <c r="M9" s="615"/>
    </row>
    <row r="10" spans="2:13" s="36" customFormat="1" ht="13.35" customHeight="1">
      <c r="B10" s="1186"/>
      <c r="C10" s="801"/>
      <c r="D10" s="801"/>
      <c r="E10" s="1172" t="s">
        <v>1697</v>
      </c>
      <c r="F10" s="1173"/>
      <c r="G10" s="1173"/>
      <c r="H10" s="1173"/>
      <c r="I10" s="1173"/>
      <c r="J10" s="1173"/>
      <c r="K10" s="1173"/>
      <c r="L10" s="1173"/>
      <c r="M10" s="800" t="s">
        <v>95</v>
      </c>
    </row>
    <row r="11" spans="2:13" s="36" customFormat="1" ht="13.35" customHeight="1">
      <c r="B11" s="1187"/>
      <c r="C11" s="802"/>
      <c r="D11" s="802"/>
      <c r="E11" s="334" t="s">
        <v>510</v>
      </c>
      <c r="F11" s="334" t="s">
        <v>511</v>
      </c>
      <c r="G11" s="334" t="s">
        <v>512</v>
      </c>
      <c r="H11" s="334" t="s">
        <v>513</v>
      </c>
      <c r="I11" s="334" t="s">
        <v>514</v>
      </c>
      <c r="J11" s="334" t="s">
        <v>515</v>
      </c>
      <c r="K11" s="334" t="s">
        <v>516</v>
      </c>
      <c r="L11" s="334" t="s">
        <v>1698</v>
      </c>
      <c r="M11" s="802"/>
    </row>
    <row r="12" spans="2:13" s="36" customFormat="1" ht="13.35" customHeight="1">
      <c r="B12" s="612" t="s">
        <v>1699</v>
      </c>
      <c r="C12" s="270"/>
      <c r="D12" s="271">
        <f>SUM(E12:L12)</f>
        <v>0</v>
      </c>
      <c r="E12" s="272"/>
      <c r="F12" s="272"/>
      <c r="G12" s="272"/>
      <c r="H12" s="272"/>
      <c r="I12" s="272"/>
      <c r="J12" s="272"/>
      <c r="K12" s="272"/>
      <c r="L12" s="272"/>
      <c r="M12" s="273"/>
    </row>
    <row r="13" spans="2:13" s="36" customFormat="1" ht="13.35" customHeight="1">
      <c r="B13" s="640" t="s">
        <v>1700</v>
      </c>
      <c r="C13" s="270"/>
      <c r="D13" s="272"/>
      <c r="E13" s="270"/>
      <c r="F13" s="270"/>
      <c r="G13" s="270"/>
      <c r="H13" s="270"/>
      <c r="I13" s="270"/>
      <c r="J13" s="270"/>
      <c r="K13" s="270"/>
      <c r="L13" s="270"/>
      <c r="M13" s="273"/>
    </row>
    <row r="14" spans="2:13" s="36" customFormat="1" ht="26.85" customHeight="1">
      <c r="B14" s="640" t="s">
        <v>1701</v>
      </c>
      <c r="C14" s="270"/>
      <c r="D14" s="272"/>
      <c r="E14" s="270"/>
      <c r="F14" s="270"/>
      <c r="G14" s="270"/>
      <c r="H14" s="270"/>
      <c r="I14" s="270"/>
      <c r="J14" s="270"/>
      <c r="K14" s="270"/>
      <c r="L14" s="270"/>
      <c r="M14" s="273"/>
    </row>
    <row r="15" spans="2:13" s="36" customFormat="1" ht="13.35" customHeight="1">
      <c r="B15" s="612" t="s">
        <v>1702</v>
      </c>
      <c r="C15" s="270"/>
      <c r="D15" s="271">
        <f t="shared" ref="D15:L15" si="0">SUM(D16:D17)</f>
        <v>0</v>
      </c>
      <c r="E15" s="271">
        <f t="shared" si="0"/>
        <v>0</v>
      </c>
      <c r="F15" s="271">
        <f t="shared" si="0"/>
        <v>0</v>
      </c>
      <c r="G15" s="271">
        <f t="shared" si="0"/>
        <v>0</v>
      </c>
      <c r="H15" s="271">
        <f t="shared" si="0"/>
        <v>0</v>
      </c>
      <c r="I15" s="271">
        <f t="shared" si="0"/>
        <v>0</v>
      </c>
      <c r="J15" s="271">
        <f t="shared" si="0"/>
        <v>0</v>
      </c>
      <c r="K15" s="271">
        <f t="shared" si="0"/>
        <v>0</v>
      </c>
      <c r="L15" s="271">
        <f t="shared" si="0"/>
        <v>0</v>
      </c>
      <c r="M15" s="273"/>
    </row>
    <row r="16" spans="2:13" s="36" customFormat="1" ht="13.35" customHeight="1">
      <c r="B16" s="640" t="s">
        <v>1703</v>
      </c>
      <c r="C16" s="270"/>
      <c r="D16" s="271">
        <f>SUM(E16:L16)</f>
        <v>0</v>
      </c>
      <c r="E16" s="272"/>
      <c r="F16" s="272"/>
      <c r="G16" s="272"/>
      <c r="H16" s="272"/>
      <c r="I16" s="272"/>
      <c r="J16" s="272"/>
      <c r="K16" s="272"/>
      <c r="L16" s="272"/>
      <c r="M16" s="273"/>
    </row>
    <row r="17" spans="2:13" s="36" customFormat="1" ht="26.85" customHeight="1">
      <c r="B17" s="640" t="s">
        <v>1704</v>
      </c>
      <c r="C17" s="270"/>
      <c r="D17" s="271">
        <f>SUM(E17:L17)</f>
        <v>0</v>
      </c>
      <c r="E17" s="272"/>
      <c r="F17" s="272"/>
      <c r="G17" s="272"/>
      <c r="H17" s="272"/>
      <c r="I17" s="272"/>
      <c r="J17" s="272"/>
      <c r="K17" s="272"/>
      <c r="L17" s="272"/>
      <c r="M17" s="273"/>
    </row>
    <row r="18" spans="2:13" s="36" customFormat="1" ht="26.85" customHeight="1">
      <c r="B18" s="612" t="s">
        <v>1705</v>
      </c>
      <c r="C18" s="270"/>
      <c r="D18" s="271">
        <f>SUM(D19:D20)</f>
        <v>0</v>
      </c>
      <c r="E18" s="270"/>
      <c r="F18" s="270"/>
      <c r="G18" s="270"/>
      <c r="H18" s="270"/>
      <c r="I18" s="270"/>
      <c r="J18" s="270"/>
      <c r="K18" s="270"/>
      <c r="L18" s="270"/>
      <c r="M18" s="273"/>
    </row>
    <row r="19" spans="2:13" s="36" customFormat="1" ht="13.35" customHeight="1">
      <c r="B19" s="640" t="s">
        <v>1703</v>
      </c>
      <c r="C19" s="270"/>
      <c r="D19" s="272"/>
      <c r="E19" s="270"/>
      <c r="F19" s="270"/>
      <c r="G19" s="270"/>
      <c r="H19" s="270"/>
      <c r="I19" s="270"/>
      <c r="J19" s="270"/>
      <c r="K19" s="270"/>
      <c r="L19" s="270"/>
      <c r="M19" s="273"/>
    </row>
    <row r="20" spans="2:13" ht="26.85" customHeight="1">
      <c r="B20" s="640" t="s">
        <v>1704</v>
      </c>
      <c r="C20" s="270"/>
      <c r="D20" s="272"/>
      <c r="E20" s="270"/>
      <c r="F20" s="270"/>
      <c r="G20" s="270"/>
      <c r="H20" s="270"/>
      <c r="I20" s="270"/>
      <c r="J20" s="270"/>
      <c r="K20" s="270"/>
      <c r="L20" s="270"/>
      <c r="M20" s="273"/>
    </row>
    <row r="21" spans="2:13" ht="26.85" customHeight="1">
      <c r="B21" s="612" t="s">
        <v>1706</v>
      </c>
      <c r="C21" s="270"/>
      <c r="D21" s="271">
        <f>SUM(D22:D23)</f>
        <v>0</v>
      </c>
      <c r="E21" s="270"/>
      <c r="F21" s="270"/>
      <c r="G21" s="270"/>
      <c r="H21" s="270"/>
      <c r="I21" s="270"/>
      <c r="J21" s="270"/>
      <c r="K21" s="270"/>
      <c r="L21" s="270"/>
      <c r="M21" s="273"/>
    </row>
    <row r="22" spans="2:13" ht="13.35" customHeight="1">
      <c r="B22" s="640" t="s">
        <v>1703</v>
      </c>
      <c r="C22" s="270"/>
      <c r="D22" s="272"/>
      <c r="E22" s="270"/>
      <c r="F22" s="270"/>
      <c r="G22" s="270"/>
      <c r="H22" s="270"/>
      <c r="I22" s="270"/>
      <c r="J22" s="270"/>
      <c r="K22" s="270"/>
      <c r="L22" s="270"/>
      <c r="M22" s="273"/>
    </row>
    <row r="23" spans="2:13" ht="26.85" customHeight="1">
      <c r="B23" s="640" t="s">
        <v>1707</v>
      </c>
      <c r="C23" s="270"/>
      <c r="D23" s="272"/>
      <c r="E23" s="270"/>
      <c r="F23" s="270"/>
      <c r="G23" s="270"/>
      <c r="H23" s="270"/>
      <c r="I23" s="270"/>
      <c r="J23" s="270"/>
      <c r="K23" s="270"/>
      <c r="L23" s="270"/>
      <c r="M23" s="273"/>
    </row>
    <row r="24" spans="2:13" ht="26.85" customHeight="1">
      <c r="B24" s="612" t="s">
        <v>1708</v>
      </c>
      <c r="C24" s="641"/>
      <c r="D24" s="271">
        <f>SUM(D25:D29)</f>
        <v>0</v>
      </c>
      <c r="E24" s="270"/>
      <c r="F24" s="270"/>
      <c r="G24" s="270"/>
      <c r="H24" s="270"/>
      <c r="I24" s="270"/>
      <c r="J24" s="270"/>
      <c r="K24" s="270"/>
      <c r="L24" s="270"/>
      <c r="M24" s="273"/>
    </row>
    <row r="25" spans="2:13" ht="13.35" customHeight="1">
      <c r="B25" s="640" t="s">
        <v>1709</v>
      </c>
      <c r="C25" s="641"/>
      <c r="D25" s="272"/>
      <c r="E25" s="270"/>
      <c r="F25" s="270"/>
      <c r="G25" s="270"/>
      <c r="H25" s="270"/>
      <c r="I25" s="270"/>
      <c r="J25" s="270"/>
      <c r="K25" s="270"/>
      <c r="L25" s="270"/>
      <c r="M25" s="273"/>
    </row>
    <row r="26" spans="2:13" ht="13.35" customHeight="1">
      <c r="B26" s="640" t="s">
        <v>1710</v>
      </c>
      <c r="C26" s="641"/>
      <c r="D26" s="272"/>
      <c r="E26" s="270"/>
      <c r="F26" s="270"/>
      <c r="G26" s="270"/>
      <c r="H26" s="270"/>
      <c r="I26" s="270"/>
      <c r="J26" s="270"/>
      <c r="K26" s="270"/>
      <c r="L26" s="270"/>
      <c r="M26" s="273"/>
    </row>
    <row r="27" spans="2:13" ht="13.35" customHeight="1">
      <c r="B27" s="640" t="s">
        <v>1711</v>
      </c>
      <c r="C27" s="641"/>
      <c r="D27" s="272"/>
      <c r="E27" s="270"/>
      <c r="F27" s="270"/>
      <c r="G27" s="270"/>
      <c r="H27" s="270"/>
      <c r="I27" s="270"/>
      <c r="J27" s="270"/>
      <c r="K27" s="270"/>
      <c r="L27" s="270"/>
      <c r="M27" s="273"/>
    </row>
    <row r="28" spans="2:13" ht="13.35" customHeight="1">
      <c r="B28" s="640" t="s">
        <v>1712</v>
      </c>
      <c r="C28" s="641"/>
      <c r="D28" s="272"/>
      <c r="E28" s="270"/>
      <c r="F28" s="270"/>
      <c r="G28" s="270"/>
      <c r="H28" s="270"/>
      <c r="I28" s="270"/>
      <c r="J28" s="270"/>
      <c r="K28" s="270"/>
      <c r="L28" s="270"/>
      <c r="M28" s="273"/>
    </row>
    <row r="29" spans="2:13" ht="13.35" customHeight="1">
      <c r="B29" s="640" t="s">
        <v>1713</v>
      </c>
      <c r="C29" s="641"/>
      <c r="D29" s="272"/>
      <c r="E29" s="270"/>
      <c r="F29" s="270"/>
      <c r="G29" s="270"/>
      <c r="H29" s="270"/>
      <c r="I29" s="270"/>
      <c r="J29" s="270"/>
      <c r="K29" s="270"/>
      <c r="L29" s="270"/>
      <c r="M29" s="273"/>
    </row>
    <row r="30" spans="2:13" ht="13.35" customHeight="1">
      <c r="B30" s="642"/>
      <c r="D30" s="31"/>
      <c r="E30" s="31"/>
      <c r="F30" s="31"/>
      <c r="G30" s="36"/>
      <c r="H30" s="36"/>
      <c r="I30" s="36"/>
      <c r="J30" s="36"/>
      <c r="K30" s="36"/>
      <c r="L30" s="36"/>
      <c r="M30" s="36"/>
    </row>
    <row r="31" spans="2:13" ht="13.35" customHeight="1">
      <c r="B31" s="261" t="s">
        <v>1714</v>
      </c>
      <c r="C31" s="637"/>
      <c r="D31" s="637"/>
      <c r="E31" s="637"/>
      <c r="F31" s="637"/>
      <c r="G31" s="637"/>
      <c r="H31" s="637"/>
      <c r="I31" s="637"/>
      <c r="J31" s="637"/>
      <c r="K31" s="637"/>
      <c r="L31" s="637"/>
      <c r="M31" s="637"/>
    </row>
    <row r="32" spans="2:13" ht="13.35" customHeight="1">
      <c r="B32" s="638" t="s">
        <v>552</v>
      </c>
      <c r="C32" s="269" t="s">
        <v>553</v>
      </c>
      <c r="D32" s="615" t="s">
        <v>694</v>
      </c>
      <c r="E32" s="615" t="s">
        <v>695</v>
      </c>
      <c r="F32" s="615" t="s">
        <v>783</v>
      </c>
      <c r="G32" s="615" t="s">
        <v>784</v>
      </c>
      <c r="H32" s="36"/>
      <c r="I32" s="36"/>
      <c r="J32" s="36"/>
      <c r="K32" s="36"/>
      <c r="L32" s="36"/>
      <c r="M32" s="36"/>
    </row>
    <row r="33" spans="2:13" ht="24" customHeight="1">
      <c r="B33" s="1188"/>
      <c r="C33" s="800" t="s">
        <v>1645</v>
      </c>
      <c r="D33" s="1174" t="s">
        <v>1715</v>
      </c>
      <c r="E33" s="1175"/>
      <c r="F33" s="1176"/>
      <c r="G33" s="800" t="s">
        <v>95</v>
      </c>
      <c r="H33" s="36"/>
      <c r="I33" s="36"/>
      <c r="J33" s="36"/>
      <c r="K33" s="36"/>
      <c r="L33" s="36"/>
      <c r="M33" s="36"/>
    </row>
    <row r="34" spans="2:13" ht="38.25" customHeight="1">
      <c r="B34" s="1189"/>
      <c r="C34" s="802"/>
      <c r="D34" s="334" t="s">
        <v>1716</v>
      </c>
      <c r="E34" s="334" t="s">
        <v>1717</v>
      </c>
      <c r="F34" s="335" t="s">
        <v>1718</v>
      </c>
      <c r="G34" s="802"/>
      <c r="H34" s="36"/>
      <c r="I34" s="36"/>
      <c r="J34" s="36"/>
      <c r="K34" s="36"/>
      <c r="L34" s="36"/>
      <c r="M34" s="36"/>
    </row>
    <row r="35" spans="2:13" ht="13.35" customHeight="1">
      <c r="B35" s="612" t="s">
        <v>1719</v>
      </c>
      <c r="C35" s="271">
        <f>SUM(C36:C38)</f>
        <v>0</v>
      </c>
      <c r="D35" s="270"/>
      <c r="E35" s="270"/>
      <c r="F35" s="270"/>
      <c r="G35" s="273"/>
      <c r="H35" s="36"/>
      <c r="I35" s="36"/>
      <c r="J35" s="36"/>
      <c r="K35" s="36"/>
      <c r="L35" s="36"/>
      <c r="M35" s="36"/>
    </row>
    <row r="36" spans="2:13" ht="13.35" customHeight="1">
      <c r="B36" s="640" t="s">
        <v>1720</v>
      </c>
      <c r="C36" s="271">
        <f>SUM(D36:F36)</f>
        <v>0</v>
      </c>
      <c r="D36" s="272"/>
      <c r="E36" s="272"/>
      <c r="F36" s="272"/>
      <c r="G36" s="273"/>
      <c r="H36" s="36"/>
      <c r="I36" s="36"/>
      <c r="J36" s="36"/>
      <c r="K36" s="36"/>
      <c r="L36" s="36"/>
      <c r="M36" s="36"/>
    </row>
    <row r="37" spans="2:13" ht="13.35" customHeight="1">
      <c r="B37" s="640" t="s">
        <v>1721</v>
      </c>
      <c r="C37" s="271">
        <f>SUM(D37:F37)</f>
        <v>0</v>
      </c>
      <c r="D37" s="272"/>
      <c r="E37" s="272"/>
      <c r="F37" s="272"/>
      <c r="G37" s="273"/>
      <c r="H37" s="36"/>
      <c r="I37" s="36"/>
      <c r="J37" s="36"/>
      <c r="K37" s="36"/>
      <c r="L37" s="36"/>
      <c r="M37" s="36"/>
    </row>
    <row r="38" spans="2:13" ht="13.35" customHeight="1">
      <c r="B38" s="640" t="s">
        <v>1722</v>
      </c>
      <c r="C38" s="271">
        <f>SUM(D38:F38)</f>
        <v>0</v>
      </c>
      <c r="D38" s="272"/>
      <c r="E38" s="272"/>
      <c r="F38" s="272"/>
      <c r="G38" s="273"/>
      <c r="H38" s="36"/>
      <c r="I38" s="36"/>
      <c r="J38" s="36"/>
      <c r="K38" s="36"/>
      <c r="L38" s="36"/>
      <c r="M38" s="36"/>
    </row>
    <row r="39" spans="2:13" ht="13.35" customHeight="1">
      <c r="B39" s="36"/>
      <c r="C39" s="643"/>
      <c r="D39" s="636"/>
      <c r="E39" s="643"/>
      <c r="F39" s="643"/>
      <c r="G39" s="636"/>
      <c r="H39" s="643"/>
      <c r="I39" s="643"/>
      <c r="J39" s="36"/>
      <c r="K39" s="36"/>
      <c r="L39" s="36"/>
      <c r="M39" s="36"/>
    </row>
    <row r="40" spans="2:13" ht="13.35" customHeight="1">
      <c r="B40" s="261" t="s">
        <v>1723</v>
      </c>
      <c r="C40" s="637"/>
      <c r="D40" s="637"/>
      <c r="E40" s="637"/>
      <c r="F40" s="637"/>
      <c r="G40" s="637"/>
      <c r="H40" s="637"/>
      <c r="I40" s="637"/>
      <c r="J40" s="637"/>
      <c r="K40" s="637"/>
      <c r="L40" s="637"/>
      <c r="M40" s="637"/>
    </row>
    <row r="41" spans="2:13" ht="13.35" customHeight="1">
      <c r="B41" s="638" t="s">
        <v>785</v>
      </c>
      <c r="C41" s="269" t="s">
        <v>786</v>
      </c>
      <c r="D41" s="615" t="s">
        <v>787</v>
      </c>
      <c r="E41" s="615" t="s">
        <v>788</v>
      </c>
      <c r="F41" s="615" t="s">
        <v>789</v>
      </c>
      <c r="G41" s="615" t="s">
        <v>790</v>
      </c>
      <c r="H41" s="274"/>
      <c r="I41" s="274"/>
      <c r="J41" s="274"/>
      <c r="K41" s="274"/>
      <c r="L41" s="274"/>
      <c r="M41" s="36"/>
    </row>
    <row r="42" spans="2:13" ht="13.35" customHeight="1">
      <c r="B42" s="1190"/>
      <c r="C42" s="800" t="s">
        <v>1724</v>
      </c>
      <c r="D42" s="1174" t="s">
        <v>1725</v>
      </c>
      <c r="E42" s="1175"/>
      <c r="F42" s="1176"/>
      <c r="G42" s="800" t="s">
        <v>95</v>
      </c>
      <c r="H42" s="643"/>
      <c r="I42" s="643"/>
      <c r="J42" s="36"/>
      <c r="K42" s="36"/>
      <c r="L42" s="36"/>
      <c r="M42" s="36"/>
    </row>
    <row r="43" spans="2:13" ht="13.35" customHeight="1">
      <c r="B43" s="1191"/>
      <c r="C43" s="801"/>
      <c r="D43" s="1174" t="s">
        <v>554</v>
      </c>
      <c r="E43" s="1176"/>
      <c r="F43" s="800" t="s">
        <v>555</v>
      </c>
      <c r="G43" s="801"/>
      <c r="H43" s="643"/>
      <c r="I43" s="643"/>
      <c r="J43" s="36"/>
      <c r="K43" s="36"/>
      <c r="L43" s="36"/>
      <c r="M43" s="36"/>
    </row>
    <row r="44" spans="2:13" ht="48" customHeight="1">
      <c r="B44" s="1192"/>
      <c r="C44" s="802"/>
      <c r="D44" s="334" t="s">
        <v>1726</v>
      </c>
      <c r="E44" s="334" t="s">
        <v>1727</v>
      </c>
      <c r="F44" s="802"/>
      <c r="G44" s="802"/>
      <c r="H44" s="643"/>
      <c r="I44" s="643"/>
      <c r="J44" s="36"/>
      <c r="K44" s="36"/>
      <c r="L44" s="36"/>
      <c r="M44" s="36"/>
    </row>
    <row r="45" spans="2:13" ht="13.35" customHeight="1">
      <c r="B45" s="612" t="s">
        <v>1728</v>
      </c>
      <c r="C45" s="271" t="str">
        <f>IFERROR((E45*E46+F45*F46)/C46,"")</f>
        <v/>
      </c>
      <c r="D45" s="270"/>
      <c r="E45" s="272"/>
      <c r="F45" s="272"/>
      <c r="G45" s="273"/>
      <c r="H45" s="643"/>
      <c r="I45" s="643"/>
      <c r="J45" s="36"/>
      <c r="K45" s="36"/>
      <c r="L45" s="36"/>
      <c r="M45" s="36"/>
    </row>
    <row r="46" spans="2:13" ht="26.85" customHeight="1">
      <c r="B46" s="612" t="s">
        <v>1729</v>
      </c>
      <c r="C46" s="271">
        <f>SUM(D46:F46)</f>
        <v>0</v>
      </c>
      <c r="D46" s="270"/>
      <c r="E46" s="272"/>
      <c r="F46" s="272"/>
      <c r="G46" s="273"/>
      <c r="H46" s="643"/>
      <c r="I46" s="643"/>
      <c r="J46" s="36"/>
      <c r="K46" s="36"/>
      <c r="L46" s="36"/>
      <c r="M46" s="36"/>
    </row>
    <row r="47" spans="2:13" ht="13.35" customHeight="1">
      <c r="B47" s="612" t="s">
        <v>1730</v>
      </c>
      <c r="C47" s="271" t="str">
        <f>IFERROR((E47*E48+F47*F48)/C48,"")</f>
        <v/>
      </c>
      <c r="D47" s="270"/>
      <c r="E47" s="272"/>
      <c r="F47" s="272"/>
      <c r="G47" s="273"/>
      <c r="H47" s="643"/>
      <c r="I47" s="643"/>
      <c r="J47" s="36"/>
      <c r="K47" s="36"/>
      <c r="L47" s="36"/>
      <c r="M47" s="36"/>
    </row>
    <row r="48" spans="2:13" ht="26.85" customHeight="1">
      <c r="B48" s="612" t="s">
        <v>1731</v>
      </c>
      <c r="C48" s="271">
        <f>SUM(D48:F48)</f>
        <v>0</v>
      </c>
      <c r="D48" s="270"/>
      <c r="E48" s="272"/>
      <c r="F48" s="272"/>
      <c r="G48" s="273"/>
      <c r="H48" s="643"/>
      <c r="I48" s="643"/>
      <c r="J48" s="36"/>
      <c r="K48" s="36"/>
      <c r="L48" s="36"/>
      <c r="M48" s="36"/>
    </row>
    <row r="49" spans="2:13" ht="13.35" customHeight="1">
      <c r="B49" s="612" t="s">
        <v>1732</v>
      </c>
      <c r="C49" s="272"/>
      <c r="D49" s="270"/>
      <c r="E49" s="272"/>
      <c r="F49" s="272"/>
      <c r="G49" s="273"/>
      <c r="H49" s="643"/>
      <c r="I49" s="643"/>
      <c r="J49" s="36"/>
      <c r="K49" s="36"/>
      <c r="L49" s="36"/>
      <c r="M49" s="36"/>
    </row>
    <row r="50" spans="2:13" ht="26.85" customHeight="1">
      <c r="B50" s="614" t="s">
        <v>1733</v>
      </c>
      <c r="C50" s="272"/>
      <c r="D50" s="270"/>
      <c r="E50" s="272"/>
      <c r="F50" s="272"/>
      <c r="G50" s="273"/>
      <c r="H50" s="643"/>
      <c r="I50" s="643"/>
      <c r="J50" s="36"/>
      <c r="K50" s="36"/>
      <c r="L50" s="36"/>
      <c r="M50" s="36"/>
    </row>
    <row r="52" spans="2:13" ht="13.35" customHeight="1">
      <c r="B52" s="261" t="s">
        <v>1734</v>
      </c>
      <c r="C52" s="637"/>
      <c r="D52" s="637"/>
      <c r="E52" s="637"/>
      <c r="F52" s="637"/>
      <c r="G52" s="637"/>
      <c r="H52" s="637"/>
      <c r="I52" s="637"/>
      <c r="J52" s="637"/>
      <c r="K52" s="637"/>
      <c r="L52" s="637"/>
      <c r="M52" s="637"/>
    </row>
    <row r="53" spans="2:13" s="36" customFormat="1" ht="13.35" customHeight="1">
      <c r="B53" s="638" t="s">
        <v>791</v>
      </c>
      <c r="C53" s="615" t="s">
        <v>792</v>
      </c>
      <c r="D53" s="615" t="s">
        <v>836</v>
      </c>
      <c r="E53" s="615" t="s">
        <v>837</v>
      </c>
      <c r="F53" s="615" t="s">
        <v>838</v>
      </c>
      <c r="G53" s="615" t="s">
        <v>839</v>
      </c>
      <c r="M53" s="31"/>
    </row>
    <row r="54" spans="2:13" s="36" customFormat="1" ht="25.35" customHeight="1">
      <c r="B54" s="1185"/>
      <c r="C54" s="800" t="s">
        <v>1735</v>
      </c>
      <c r="D54" s="800" t="s">
        <v>1736</v>
      </c>
      <c r="E54" s="800" t="s">
        <v>1737</v>
      </c>
      <c r="F54" s="800" t="s">
        <v>1738</v>
      </c>
      <c r="G54" s="800" t="s">
        <v>95</v>
      </c>
      <c r="M54" s="31"/>
    </row>
    <row r="55" spans="2:13" s="36" customFormat="1" ht="25.35" customHeight="1">
      <c r="B55" s="1186"/>
      <c r="C55" s="801"/>
      <c r="D55" s="801"/>
      <c r="E55" s="801"/>
      <c r="F55" s="801"/>
      <c r="G55" s="801"/>
      <c r="M55" s="31"/>
    </row>
    <row r="56" spans="2:13" s="36" customFormat="1" ht="25.35" customHeight="1">
      <c r="B56" s="1187"/>
      <c r="C56" s="802"/>
      <c r="D56" s="802"/>
      <c r="E56" s="802"/>
      <c r="F56" s="802"/>
      <c r="G56" s="802"/>
      <c r="M56" s="31"/>
    </row>
    <row r="57" spans="2:13" s="36" customFormat="1" ht="13.35" customHeight="1">
      <c r="B57" s="612" t="s">
        <v>1739</v>
      </c>
      <c r="C57" s="271">
        <f>SUM(C58:C59)</f>
        <v>0</v>
      </c>
      <c r="D57" s="271">
        <f>SUM(D58:D59)</f>
        <v>0</v>
      </c>
      <c r="E57" s="271">
        <f>SUM(E58:E59)</f>
        <v>0</v>
      </c>
      <c r="F57" s="271">
        <f>SUM(F58:F59)</f>
        <v>0</v>
      </c>
      <c r="G57" s="273"/>
      <c r="M57" s="31"/>
    </row>
    <row r="58" spans="2:13" s="36" customFormat="1" ht="13.35" customHeight="1">
      <c r="B58" s="640" t="s">
        <v>1740</v>
      </c>
      <c r="C58" s="272"/>
      <c r="D58" s="272"/>
      <c r="E58" s="271">
        <f>F58-C58-D58</f>
        <v>0</v>
      </c>
      <c r="F58" s="272"/>
      <c r="G58" s="273"/>
      <c r="M58" s="31"/>
    </row>
    <row r="59" spans="2:13" s="36" customFormat="1" ht="25.5">
      <c r="B59" s="640" t="s">
        <v>1741</v>
      </c>
      <c r="C59" s="272"/>
      <c r="D59" s="272"/>
      <c r="E59" s="271">
        <f>F59-C59-D59</f>
        <v>0</v>
      </c>
      <c r="F59" s="272"/>
      <c r="G59" s="273"/>
      <c r="M59" s="31"/>
    </row>
  </sheetData>
  <mergeCells count="25">
    <mergeCell ref="G54:G56"/>
    <mergeCell ref="B42:B44"/>
    <mergeCell ref="C42:C44"/>
    <mergeCell ref="D42:F42"/>
    <mergeCell ref="G42:G44"/>
    <mergeCell ref="D43:E43"/>
    <mergeCell ref="F43:F44"/>
    <mergeCell ref="B54:B56"/>
    <mergeCell ref="C54:C56"/>
    <mergeCell ref="D54:D56"/>
    <mergeCell ref="E54:E56"/>
    <mergeCell ref="F54:F56"/>
    <mergeCell ref="E9:L9"/>
    <mergeCell ref="E10:L10"/>
    <mergeCell ref="M10:M11"/>
    <mergeCell ref="B33:B34"/>
    <mergeCell ref="C33:C34"/>
    <mergeCell ref="D33:F33"/>
    <mergeCell ref="G33:G34"/>
    <mergeCell ref="C2:D2"/>
    <mergeCell ref="C3:D3"/>
    <mergeCell ref="C4:D4"/>
    <mergeCell ref="B9:B11"/>
    <mergeCell ref="C9:C11"/>
    <mergeCell ref="D9:D11"/>
  </mergeCells>
  <dataValidations count="1">
    <dataValidation type="decimal" allowBlank="1" showInputMessage="1" showErrorMessage="1" errorTitle="Error" error="Please enter a number of +/- 11 digits" sqref="E45:F50 C49:C50 D36:F38 D25:D29 D22:D23 D19:D20 E16:L17 D13:D14 C58:F59 E12:L12" xr:uid="{7DD69BC5-4E7D-4A93-AF44-7A92C766E199}">
      <formula1>-99999999999</formula1>
      <formula2>99999999999</formula2>
    </dataValidation>
  </dataValidations>
  <pageMargins left="0.7" right="0.7" top="0.75" bottom="0.75" header="0.3" footer="0.3"/>
  <pageSetup paperSize="9" scale="45" orientation="landscape"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5F29D-C947-4973-8F87-96504B627236}">
  <sheetPr codeName="Sheet43"/>
  <dimension ref="A1:U61"/>
  <sheetViews>
    <sheetView topLeftCell="B1" zoomScaleNormal="100" workbookViewId="0">
      <selection activeCell="B1" sqref="B1"/>
    </sheetView>
  </sheetViews>
  <sheetFormatPr defaultColWidth="9.42578125" defaultRowHeight="12.75"/>
  <cols>
    <col min="1" max="1" width="2.42578125" style="31" hidden="1" customWidth="1"/>
    <col min="2" max="2" width="49.42578125" style="31" customWidth="1"/>
    <col min="3" max="3" width="29.42578125" style="31" customWidth="1"/>
    <col min="4" max="4" width="20.42578125" style="274" customWidth="1"/>
    <col min="5" max="6" width="20.42578125" style="253" customWidth="1"/>
    <col min="7" max="7" width="20.42578125" style="274" customWidth="1"/>
    <col min="8" max="9" width="20.42578125" style="253" customWidth="1"/>
    <col min="10" max="21" width="20.42578125" style="31" customWidth="1"/>
    <col min="22" max="16384" width="9.42578125" style="31"/>
  </cols>
  <sheetData>
    <row r="1" spans="2:21" ht="16.5" customHeight="1">
      <c r="B1" s="625" t="s">
        <v>1742</v>
      </c>
      <c r="C1" s="625"/>
      <c r="D1" s="634"/>
      <c r="E1" s="635"/>
      <c r="F1" s="635"/>
      <c r="G1" s="634"/>
      <c r="H1" s="635"/>
      <c r="I1" s="635"/>
      <c r="J1" s="635"/>
      <c r="K1" s="635"/>
      <c r="L1" s="635"/>
      <c r="M1" s="635"/>
      <c r="N1" s="635"/>
      <c r="O1" s="635"/>
      <c r="P1" s="635"/>
      <c r="Q1" s="635"/>
      <c r="R1" s="635"/>
      <c r="S1" s="635"/>
      <c r="T1" s="635"/>
      <c r="U1" s="635"/>
    </row>
    <row r="2" spans="2:21" ht="16.5" customHeight="1">
      <c r="B2" s="328" t="s">
        <v>537</v>
      </c>
      <c r="C2" s="1181" t="str">
        <f>'Cover Page'!F15</f>
        <v>&lt;&lt;Enter by Insurer&gt;&gt;</v>
      </c>
      <c r="D2" s="1182"/>
      <c r="E2" s="31"/>
      <c r="F2" s="31"/>
      <c r="G2" s="31"/>
      <c r="H2" s="31"/>
      <c r="I2" s="31"/>
    </row>
    <row r="3" spans="2:21" ht="16.5" customHeight="1">
      <c r="B3" s="328" t="s">
        <v>538</v>
      </c>
      <c r="C3" s="1181" t="str">
        <f>TEXT(IF('Cover Page'!P13="","",'Cover Page'!P13), "[$-en-HK,1]dd mmm yyyy")</f>
        <v/>
      </c>
      <c r="D3" s="1182"/>
      <c r="E3" s="31"/>
      <c r="F3" s="31"/>
      <c r="G3" s="31"/>
      <c r="H3" s="31"/>
      <c r="I3" s="31"/>
    </row>
    <row r="4" spans="2:21" ht="16.5" customHeight="1">
      <c r="B4" s="328" t="s">
        <v>539</v>
      </c>
      <c r="C4" s="1183"/>
      <c r="D4" s="1184"/>
      <c r="E4" s="31"/>
      <c r="F4" s="31"/>
      <c r="G4" s="31"/>
      <c r="H4" s="31"/>
      <c r="I4" s="31"/>
    </row>
    <row r="5" spans="2:21" ht="13.35" hidden="1" customHeight="1">
      <c r="D5" s="31"/>
      <c r="E5" s="31"/>
      <c r="F5" s="31"/>
      <c r="G5" s="31"/>
      <c r="H5" s="31"/>
      <c r="I5" s="31"/>
    </row>
    <row r="6" spans="2:21" ht="13.35" customHeight="1">
      <c r="B6" s="31" t="s">
        <v>540</v>
      </c>
      <c r="C6" s="36"/>
      <c r="D6" s="36"/>
      <c r="E6" s="36"/>
      <c r="F6" s="36"/>
      <c r="G6" s="636"/>
      <c r="H6" s="36"/>
      <c r="I6" s="36"/>
      <c r="J6" s="36"/>
      <c r="K6" s="36"/>
      <c r="L6" s="36"/>
      <c r="M6" s="36"/>
      <c r="N6" s="36"/>
      <c r="O6" s="36"/>
      <c r="P6" s="36"/>
      <c r="Q6" s="36"/>
      <c r="R6" s="36"/>
      <c r="S6" s="36"/>
      <c r="T6" s="36"/>
      <c r="U6" s="36"/>
    </row>
    <row r="7" spans="2:21" s="36" customFormat="1" ht="13.35" customHeight="1">
      <c r="B7" s="261" t="s">
        <v>1743</v>
      </c>
      <c r="C7" s="261"/>
      <c r="D7" s="261"/>
      <c r="E7" s="261"/>
      <c r="F7" s="261"/>
      <c r="G7" s="261"/>
      <c r="H7" s="261"/>
      <c r="I7" s="261"/>
      <c r="J7" s="261"/>
      <c r="K7" s="261"/>
      <c r="L7" s="261"/>
      <c r="M7" s="261"/>
      <c r="N7" s="261"/>
      <c r="O7" s="261"/>
      <c r="P7" s="261"/>
      <c r="Q7" s="261"/>
      <c r="R7" s="261"/>
      <c r="S7" s="261"/>
      <c r="T7" s="261"/>
      <c r="U7" s="261"/>
    </row>
    <row r="8" spans="2:21" s="36" customFormat="1" ht="13.35" customHeight="1">
      <c r="B8" s="638" t="s">
        <v>541</v>
      </c>
      <c r="C8" s="269" t="s">
        <v>542</v>
      </c>
      <c r="D8" s="615" t="s">
        <v>543</v>
      </c>
      <c r="E8" s="615" t="s">
        <v>544</v>
      </c>
      <c r="F8" s="615" t="s">
        <v>545</v>
      </c>
      <c r="G8" s="615" t="s">
        <v>667</v>
      </c>
      <c r="H8" s="615" t="s">
        <v>546</v>
      </c>
      <c r="I8" s="615" t="s">
        <v>547</v>
      </c>
      <c r="J8" s="615" t="s">
        <v>548</v>
      </c>
      <c r="K8" s="615" t="s">
        <v>549</v>
      </c>
      <c r="L8" s="615" t="s">
        <v>550</v>
      </c>
      <c r="M8" s="615" t="s">
        <v>551</v>
      </c>
      <c r="N8" s="615" t="s">
        <v>552</v>
      </c>
      <c r="O8" s="615" t="s">
        <v>553</v>
      </c>
      <c r="P8" s="615" t="s">
        <v>694</v>
      </c>
      <c r="Q8" s="615" t="s">
        <v>695</v>
      </c>
      <c r="R8" s="615" t="s">
        <v>783</v>
      </c>
      <c r="S8" s="615" t="s">
        <v>784</v>
      </c>
      <c r="T8" s="615" t="s">
        <v>785</v>
      </c>
      <c r="U8" s="615" t="s">
        <v>786</v>
      </c>
    </row>
    <row r="9" spans="2:21" s="36" customFormat="1" ht="15" customHeight="1">
      <c r="B9" s="610"/>
      <c r="C9" s="800"/>
      <c r="D9" s="1174" t="s">
        <v>1744</v>
      </c>
      <c r="E9" s="1175"/>
      <c r="F9" s="1175"/>
      <c r="G9" s="1175"/>
      <c r="H9" s="1175"/>
      <c r="I9" s="1175"/>
      <c r="J9" s="1176"/>
      <c r="K9" s="800" t="s">
        <v>1745</v>
      </c>
      <c r="L9" s="800" t="s">
        <v>1746</v>
      </c>
      <c r="M9" s="800" t="s">
        <v>1747</v>
      </c>
      <c r="N9" s="800" t="s">
        <v>1748</v>
      </c>
      <c r="O9" s="800" t="s">
        <v>1749</v>
      </c>
      <c r="P9" s="800" t="s">
        <v>1750</v>
      </c>
      <c r="Q9" s="800" t="s">
        <v>1751</v>
      </c>
      <c r="R9" s="800" t="s">
        <v>1752</v>
      </c>
      <c r="S9" s="800" t="s">
        <v>1753</v>
      </c>
      <c r="T9" s="800" t="s">
        <v>557</v>
      </c>
      <c r="U9" s="800" t="s">
        <v>95</v>
      </c>
    </row>
    <row r="10" spans="2:21" s="36" customFormat="1" ht="39.75" customHeight="1">
      <c r="B10" s="339"/>
      <c r="C10" s="802"/>
      <c r="D10" s="334" t="s">
        <v>1754</v>
      </c>
      <c r="E10" s="334" t="s">
        <v>1755</v>
      </c>
      <c r="F10" s="334" t="s">
        <v>1756</v>
      </c>
      <c r="G10" s="334" t="s">
        <v>1757</v>
      </c>
      <c r="H10" s="334" t="s">
        <v>1758</v>
      </c>
      <c r="I10" s="334" t="s">
        <v>1759</v>
      </c>
      <c r="J10" s="334" t="s">
        <v>1760</v>
      </c>
      <c r="K10" s="802"/>
      <c r="L10" s="802"/>
      <c r="M10" s="802"/>
      <c r="N10" s="802"/>
      <c r="O10" s="802"/>
      <c r="P10" s="802"/>
      <c r="Q10" s="802"/>
      <c r="R10" s="802"/>
      <c r="S10" s="802"/>
      <c r="T10" s="802"/>
      <c r="U10" s="802"/>
    </row>
    <row r="11" spans="2:21" s="36" customFormat="1" ht="13.35" customHeight="1">
      <c r="B11" s="612" t="s">
        <v>1761</v>
      </c>
      <c r="C11" s="270"/>
      <c r="D11" s="275"/>
      <c r="E11" s="272"/>
      <c r="F11" s="272"/>
      <c r="G11" s="272"/>
      <c r="H11" s="272"/>
      <c r="I11" s="272"/>
      <c r="J11" s="272"/>
      <c r="K11" s="272"/>
      <c r="L11" s="272"/>
      <c r="M11" s="272"/>
      <c r="N11" s="272"/>
      <c r="O11" s="272"/>
      <c r="P11" s="272"/>
      <c r="Q11" s="272"/>
      <c r="R11" s="272"/>
      <c r="S11" s="272"/>
      <c r="T11" s="271">
        <f>SUM(D11:S11)</f>
        <v>0</v>
      </c>
      <c r="U11" s="273"/>
    </row>
    <row r="12" spans="2:21" s="36" customFormat="1" ht="26.45" customHeight="1">
      <c r="B12" s="644" t="s">
        <v>1762</v>
      </c>
      <c r="C12" s="270"/>
      <c r="D12" s="270"/>
      <c r="E12" s="270"/>
      <c r="F12" s="270"/>
      <c r="G12" s="270"/>
      <c r="H12" s="270"/>
      <c r="I12" s="270"/>
      <c r="J12" s="270"/>
      <c r="K12" s="270"/>
      <c r="L12" s="270"/>
      <c r="M12" s="270"/>
      <c r="N12" s="270"/>
      <c r="O12" s="270"/>
      <c r="P12" s="270"/>
      <c r="Q12" s="270"/>
      <c r="R12" s="270"/>
      <c r="S12" s="270"/>
      <c r="T12" s="270"/>
      <c r="U12" s="270"/>
    </row>
    <row r="13" spans="2:21" s="36" customFormat="1" ht="13.35" customHeight="1">
      <c r="B13" s="645" t="s">
        <v>1763</v>
      </c>
      <c r="C13" s="270"/>
      <c r="D13" s="272"/>
      <c r="E13" s="272"/>
      <c r="F13" s="272"/>
      <c r="G13" s="272"/>
      <c r="H13" s="272"/>
      <c r="I13" s="272"/>
      <c r="J13" s="272"/>
      <c r="K13" s="272"/>
      <c r="L13" s="272"/>
      <c r="M13" s="272"/>
      <c r="N13" s="272"/>
      <c r="O13" s="272"/>
      <c r="P13" s="272"/>
      <c r="Q13" s="272"/>
      <c r="R13" s="272"/>
      <c r="S13" s="272"/>
      <c r="T13" s="271">
        <f>SUM(D13:S13)</f>
        <v>0</v>
      </c>
      <c r="U13" s="273"/>
    </row>
    <row r="14" spans="2:21" s="36" customFormat="1" ht="13.35" customHeight="1">
      <c r="B14" s="645" t="s">
        <v>1764</v>
      </c>
      <c r="C14" s="270"/>
      <c r="D14" s="272"/>
      <c r="E14" s="272"/>
      <c r="F14" s="272"/>
      <c r="G14" s="272"/>
      <c r="H14" s="272"/>
      <c r="I14" s="272"/>
      <c r="J14" s="272"/>
      <c r="K14" s="272"/>
      <c r="L14" s="272"/>
      <c r="M14" s="272"/>
      <c r="N14" s="272"/>
      <c r="O14" s="272"/>
      <c r="P14" s="272"/>
      <c r="Q14" s="272"/>
      <c r="R14" s="272"/>
      <c r="S14" s="272"/>
      <c r="T14" s="271">
        <f>SUM(D14:S14)</f>
        <v>0</v>
      </c>
      <c r="U14" s="273"/>
    </row>
    <row r="15" spans="2:21" s="36" customFormat="1" ht="13.35" customHeight="1">
      <c r="B15" s="645" t="s">
        <v>1765</v>
      </c>
      <c r="C15" s="270"/>
      <c r="D15" s="272"/>
      <c r="E15" s="272"/>
      <c r="F15" s="272"/>
      <c r="G15" s="272"/>
      <c r="H15" s="272"/>
      <c r="I15" s="272"/>
      <c r="J15" s="272"/>
      <c r="K15" s="272"/>
      <c r="L15" s="272"/>
      <c r="M15" s="272"/>
      <c r="N15" s="272"/>
      <c r="O15" s="272"/>
      <c r="P15" s="272"/>
      <c r="Q15" s="272"/>
      <c r="R15" s="272"/>
      <c r="S15" s="272"/>
      <c r="T15" s="271">
        <f>SUM(D15:S15)</f>
        <v>0</v>
      </c>
      <c r="U15" s="273"/>
    </row>
    <row r="16" spans="2:21" s="36" customFormat="1" ht="13.35" customHeight="1">
      <c r="B16" s="646" t="s">
        <v>1766</v>
      </c>
      <c r="C16" s="270"/>
      <c r="D16" s="270"/>
      <c r="E16" s="270"/>
      <c r="F16" s="270"/>
      <c r="G16" s="270"/>
      <c r="H16" s="270"/>
      <c r="I16" s="270"/>
      <c r="J16" s="270"/>
      <c r="K16" s="270"/>
      <c r="L16" s="270"/>
      <c r="M16" s="270"/>
      <c r="N16" s="270"/>
      <c r="O16" s="270"/>
      <c r="P16" s="270"/>
      <c r="Q16" s="270"/>
      <c r="R16" s="270"/>
      <c r="S16" s="270"/>
      <c r="T16" s="270"/>
      <c r="U16" s="270"/>
    </row>
    <row r="17" spans="2:21" s="36" customFormat="1" ht="13.35" customHeight="1">
      <c r="B17" s="640" t="s">
        <v>1767</v>
      </c>
      <c r="C17" s="270"/>
      <c r="D17" s="272"/>
      <c r="E17" s="272"/>
      <c r="F17" s="272"/>
      <c r="G17" s="272"/>
      <c r="H17" s="272"/>
      <c r="I17" s="272"/>
      <c r="J17" s="272"/>
      <c r="K17" s="272"/>
      <c r="L17" s="272"/>
      <c r="M17" s="272"/>
      <c r="N17" s="272"/>
      <c r="O17" s="272"/>
      <c r="P17" s="272"/>
      <c r="Q17" s="272"/>
      <c r="R17" s="272"/>
      <c r="S17" s="272"/>
      <c r="T17" s="271">
        <f>SUM(D17:S17)</f>
        <v>0</v>
      </c>
      <c r="U17" s="273"/>
    </row>
    <row r="18" spans="2:21" s="36" customFormat="1" ht="13.35" customHeight="1">
      <c r="B18" s="640" t="s">
        <v>1768</v>
      </c>
      <c r="C18" s="270"/>
      <c r="D18" s="272"/>
      <c r="E18" s="272"/>
      <c r="F18" s="272"/>
      <c r="G18" s="272"/>
      <c r="H18" s="272"/>
      <c r="I18" s="272"/>
      <c r="J18" s="272"/>
      <c r="K18" s="272"/>
      <c r="L18" s="272"/>
      <c r="M18" s="272"/>
      <c r="N18" s="272"/>
      <c r="O18" s="272"/>
      <c r="P18" s="272"/>
      <c r="Q18" s="272"/>
      <c r="R18" s="272"/>
      <c r="S18" s="272"/>
      <c r="T18" s="271">
        <f>SUM(D18:S18)</f>
        <v>0</v>
      </c>
      <c r="U18" s="273"/>
    </row>
    <row r="19" spans="2:21" s="36" customFormat="1" ht="13.35" customHeight="1">
      <c r="B19" s="640" t="s">
        <v>1769</v>
      </c>
      <c r="C19" s="270"/>
      <c r="D19" s="272"/>
      <c r="E19" s="272"/>
      <c r="F19" s="272"/>
      <c r="G19" s="272"/>
      <c r="H19" s="272"/>
      <c r="I19" s="272"/>
      <c r="J19" s="272"/>
      <c r="K19" s="272"/>
      <c r="L19" s="272"/>
      <c r="M19" s="272"/>
      <c r="N19" s="272"/>
      <c r="O19" s="272"/>
      <c r="P19" s="272"/>
      <c r="Q19" s="272"/>
      <c r="R19" s="272"/>
      <c r="S19" s="272"/>
      <c r="T19" s="271">
        <f>SUM(D19:S19)</f>
        <v>0</v>
      </c>
      <c r="U19" s="273"/>
    </row>
    <row r="20" spans="2:21" s="36" customFormat="1" ht="13.35" customHeight="1">
      <c r="B20" s="640" t="s">
        <v>1770</v>
      </c>
      <c r="C20" s="270"/>
      <c r="D20" s="272"/>
      <c r="E20" s="272"/>
      <c r="F20" s="272"/>
      <c r="G20" s="272"/>
      <c r="H20" s="272"/>
      <c r="I20" s="272"/>
      <c r="J20" s="272"/>
      <c r="K20" s="272"/>
      <c r="L20" s="272"/>
      <c r="M20" s="272"/>
      <c r="N20" s="272"/>
      <c r="O20" s="272"/>
      <c r="P20" s="272"/>
      <c r="Q20" s="272"/>
      <c r="R20" s="272"/>
      <c r="S20" s="272"/>
      <c r="T20" s="271">
        <f>SUM(D20:S20)</f>
        <v>0</v>
      </c>
      <c r="U20" s="273"/>
    </row>
    <row r="21" spans="2:21" s="36" customFormat="1" ht="13.35" customHeight="1">
      <c r="B21" s="642"/>
      <c r="C21" s="31"/>
      <c r="D21" s="31"/>
      <c r="E21" s="31"/>
      <c r="F21" s="31"/>
    </row>
    <row r="22" spans="2:21" s="36" customFormat="1" ht="13.35" customHeight="1">
      <c r="B22" s="261" t="s">
        <v>1771</v>
      </c>
      <c r="C22" s="637"/>
      <c r="D22" s="637"/>
      <c r="E22" s="637"/>
      <c r="F22" s="637"/>
      <c r="G22" s="637"/>
      <c r="H22" s="637"/>
      <c r="I22" s="637"/>
      <c r="J22" s="637"/>
      <c r="K22" s="637"/>
      <c r="L22" s="637"/>
      <c r="M22" s="637"/>
      <c r="N22" s="637"/>
      <c r="O22" s="637"/>
      <c r="P22" s="637"/>
      <c r="Q22" s="637"/>
      <c r="R22" s="637"/>
      <c r="S22" s="637"/>
      <c r="T22" s="637"/>
      <c r="U22" s="637"/>
    </row>
    <row r="23" spans="2:21" s="36" customFormat="1" ht="13.35" customHeight="1">
      <c r="B23" s="269" t="s">
        <v>787</v>
      </c>
      <c r="C23" s="615" t="s">
        <v>788</v>
      </c>
      <c r="D23" s="615" t="s">
        <v>789</v>
      </c>
      <c r="E23" s="615" t="s">
        <v>790</v>
      </c>
      <c r="F23" s="615" t="s">
        <v>791</v>
      </c>
      <c r="G23" s="615" t="s">
        <v>792</v>
      </c>
      <c r="H23" s="615" t="s">
        <v>836</v>
      </c>
      <c r="I23" s="615" t="s">
        <v>837</v>
      </c>
      <c r="J23" s="615" t="s">
        <v>838</v>
      </c>
      <c r="K23" s="615" t="s">
        <v>839</v>
      </c>
    </row>
    <row r="24" spans="2:21" s="36" customFormat="1" ht="15" customHeight="1">
      <c r="B24" s="610"/>
      <c r="C24" s="800"/>
      <c r="D24" s="800" t="s">
        <v>557</v>
      </c>
      <c r="E24" s="1174" t="s">
        <v>1772</v>
      </c>
      <c r="F24" s="1175"/>
      <c r="G24" s="1175"/>
      <c r="H24" s="1175"/>
      <c r="I24" s="1176"/>
      <c r="J24" s="800" t="s">
        <v>95</v>
      </c>
      <c r="K24" s="800" t="s">
        <v>1773</v>
      </c>
    </row>
    <row r="25" spans="2:21" s="36" customFormat="1" ht="26.85" customHeight="1">
      <c r="B25" s="339"/>
      <c r="C25" s="802"/>
      <c r="D25" s="802"/>
      <c r="E25" s="334" t="s">
        <v>1774</v>
      </c>
      <c r="F25" s="334" t="s">
        <v>1775</v>
      </c>
      <c r="G25" s="334" t="s">
        <v>1776</v>
      </c>
      <c r="H25" s="334" t="s">
        <v>1777</v>
      </c>
      <c r="I25" s="334" t="s">
        <v>1778</v>
      </c>
      <c r="J25" s="802"/>
      <c r="K25" s="802"/>
    </row>
    <row r="26" spans="2:21" s="36" customFormat="1" ht="13.35" customHeight="1">
      <c r="B26" s="644" t="s">
        <v>1779</v>
      </c>
      <c r="C26" s="270"/>
      <c r="D26" s="270"/>
      <c r="E26" s="270"/>
      <c r="F26" s="270"/>
      <c r="G26" s="270"/>
      <c r="H26" s="270"/>
      <c r="I26" s="270"/>
      <c r="J26" s="270"/>
      <c r="K26" s="270"/>
    </row>
    <row r="27" spans="2:21" s="36" customFormat="1" ht="13.35" customHeight="1">
      <c r="B27" s="645" t="s">
        <v>1763</v>
      </c>
      <c r="C27" s="270"/>
      <c r="D27" s="271">
        <f>SUM(E27:I27)</f>
        <v>0</v>
      </c>
      <c r="E27" s="272"/>
      <c r="F27" s="272"/>
      <c r="G27" s="272"/>
      <c r="H27" s="272"/>
      <c r="I27" s="383"/>
      <c r="J27" s="273"/>
      <c r="K27" s="647" t="str">
        <f>IF(D27=SUM(D13:J13),"OK","Error")</f>
        <v>OK</v>
      </c>
    </row>
    <row r="28" spans="2:21" s="36" customFormat="1" ht="13.35" customHeight="1">
      <c r="B28" s="646" t="s">
        <v>1766</v>
      </c>
      <c r="C28" s="270"/>
      <c r="D28" s="270"/>
      <c r="E28" s="270"/>
      <c r="F28" s="270"/>
      <c r="G28" s="270"/>
      <c r="H28" s="270"/>
      <c r="I28" s="270"/>
      <c r="J28" s="270"/>
      <c r="K28" s="270"/>
    </row>
    <row r="29" spans="2:21" s="36" customFormat="1" ht="13.35" customHeight="1">
      <c r="B29" s="640" t="s">
        <v>1768</v>
      </c>
      <c r="C29" s="270"/>
      <c r="D29" s="271">
        <f>SUM(E29:I29)</f>
        <v>0</v>
      </c>
      <c r="E29" s="272"/>
      <c r="F29" s="272"/>
      <c r="G29" s="272"/>
      <c r="H29" s="272"/>
      <c r="I29" s="383"/>
      <c r="J29" s="273"/>
      <c r="K29" s="647" t="str">
        <f>IF(D29=SUM(D18:J18),"OK","Error")</f>
        <v>OK</v>
      </c>
    </row>
    <row r="30" spans="2:21" s="36" customFormat="1" ht="13.35" customHeight="1">
      <c r="C30" s="643"/>
      <c r="D30" s="636"/>
      <c r="E30" s="643"/>
      <c r="F30" s="643"/>
      <c r="G30" s="636"/>
      <c r="H30" s="643"/>
      <c r="I30" s="643"/>
    </row>
    <row r="31" spans="2:21" ht="13.35" customHeight="1">
      <c r="B31" s="261" t="s">
        <v>1780</v>
      </c>
      <c r="C31" s="261"/>
      <c r="D31" s="261"/>
      <c r="E31" s="261"/>
      <c r="F31" s="261"/>
      <c r="G31" s="261"/>
      <c r="H31" s="261"/>
      <c r="I31" s="261"/>
      <c r="J31" s="261"/>
      <c r="K31" s="261"/>
      <c r="L31" s="261"/>
      <c r="M31" s="261"/>
      <c r="N31" s="261"/>
      <c r="O31" s="261"/>
      <c r="P31" s="261"/>
      <c r="Q31" s="261"/>
      <c r="R31" s="261"/>
      <c r="S31" s="261"/>
      <c r="T31" s="261"/>
      <c r="U31" s="261"/>
    </row>
    <row r="32" spans="2:21" ht="13.35" customHeight="1">
      <c r="B32" s="269" t="s">
        <v>840</v>
      </c>
      <c r="C32" s="615" t="s">
        <v>841</v>
      </c>
      <c r="D32" s="615" t="s">
        <v>842</v>
      </c>
      <c r="E32" s="615" t="s">
        <v>843</v>
      </c>
      <c r="F32" s="1193" t="s">
        <v>844</v>
      </c>
      <c r="G32" s="1194"/>
      <c r="H32" s="1194"/>
      <c r="I32" s="1194"/>
      <c r="J32" s="1194"/>
      <c r="K32" s="1194"/>
      <c r="L32" s="36"/>
      <c r="M32" s="36"/>
      <c r="N32" s="36"/>
      <c r="O32" s="36"/>
      <c r="P32" s="36"/>
      <c r="Q32" s="36"/>
      <c r="R32" s="36"/>
      <c r="S32" s="36"/>
      <c r="T32" s="36"/>
      <c r="U32" s="36"/>
    </row>
    <row r="33" spans="2:21" ht="13.35" customHeight="1">
      <c r="B33" s="1174"/>
      <c r="C33" s="1175"/>
      <c r="D33" s="1175"/>
      <c r="E33" s="1176"/>
      <c r="F33" s="798" t="s">
        <v>95</v>
      </c>
      <c r="G33" s="799"/>
      <c r="H33" s="799"/>
      <c r="I33" s="799"/>
      <c r="J33" s="799"/>
      <c r="K33" s="799"/>
      <c r="L33" s="36"/>
      <c r="M33" s="36"/>
      <c r="N33" s="36"/>
      <c r="O33" s="36"/>
      <c r="P33" s="36"/>
      <c r="Q33" s="36"/>
      <c r="R33" s="36"/>
      <c r="S33" s="36"/>
      <c r="T33" s="36"/>
      <c r="U33" s="36"/>
    </row>
    <row r="34" spans="2:21" ht="39.75" customHeight="1">
      <c r="B34" s="644" t="s">
        <v>1781</v>
      </c>
      <c r="C34" s="37"/>
      <c r="D34" s="270"/>
      <c r="E34" s="270"/>
      <c r="F34" s="1195"/>
      <c r="G34" s="1195"/>
      <c r="H34" s="1195"/>
      <c r="I34" s="1195"/>
      <c r="J34" s="1195"/>
      <c r="K34" s="1195"/>
      <c r="L34" s="36"/>
      <c r="M34" s="36"/>
      <c r="N34" s="36"/>
      <c r="O34" s="36"/>
      <c r="P34" s="36"/>
      <c r="Q34" s="36"/>
      <c r="R34" s="36"/>
      <c r="S34" s="36"/>
      <c r="T34" s="36"/>
      <c r="U34" s="36"/>
    </row>
    <row r="35" spans="2:21" ht="53.1" customHeight="1">
      <c r="B35" s="644" t="s">
        <v>1782</v>
      </c>
      <c r="C35" s="334" t="s">
        <v>1783</v>
      </c>
      <c r="D35" s="334" t="s">
        <v>1784</v>
      </c>
      <c r="E35" s="334" t="s">
        <v>1785</v>
      </c>
      <c r="F35" s="1196"/>
      <c r="G35" s="1196"/>
      <c r="H35" s="1196"/>
      <c r="I35" s="1196"/>
      <c r="J35" s="1196"/>
      <c r="K35" s="1196"/>
      <c r="L35" s="36"/>
      <c r="M35" s="36"/>
      <c r="N35" s="36"/>
      <c r="O35" s="36"/>
      <c r="P35" s="36"/>
      <c r="Q35" s="36"/>
      <c r="R35" s="36"/>
      <c r="S35" s="36"/>
      <c r="T35" s="36"/>
      <c r="U35" s="36"/>
    </row>
    <row r="36" spans="2:21" ht="13.35" customHeight="1">
      <c r="B36" s="645" t="s">
        <v>1786</v>
      </c>
      <c r="C36" s="37"/>
      <c r="D36" s="37"/>
      <c r="E36" s="37"/>
      <c r="F36" s="1195"/>
      <c r="G36" s="1195"/>
      <c r="H36" s="1195"/>
      <c r="I36" s="1195"/>
      <c r="J36" s="1195"/>
      <c r="K36" s="1195"/>
      <c r="L36" s="36"/>
      <c r="M36" s="36"/>
      <c r="N36" s="36"/>
      <c r="O36" s="36"/>
      <c r="P36" s="36"/>
      <c r="Q36" s="36"/>
      <c r="R36" s="36"/>
      <c r="S36" s="36"/>
      <c r="T36" s="36"/>
      <c r="U36" s="36"/>
    </row>
    <row r="37" spans="2:21" ht="13.35" customHeight="1">
      <c r="B37" s="645" t="s">
        <v>1787</v>
      </c>
      <c r="C37" s="37"/>
      <c r="D37" s="37"/>
      <c r="E37" s="37"/>
      <c r="F37" s="1195"/>
      <c r="G37" s="1195"/>
      <c r="H37" s="1195"/>
      <c r="I37" s="1195"/>
      <c r="J37" s="1195"/>
      <c r="K37" s="1195"/>
      <c r="L37" s="36"/>
      <c r="M37" s="36"/>
      <c r="N37" s="36"/>
      <c r="O37" s="36"/>
      <c r="P37" s="36"/>
      <c r="Q37" s="36"/>
      <c r="R37" s="36"/>
      <c r="S37" s="36"/>
      <c r="T37" s="36"/>
      <c r="U37" s="36"/>
    </row>
    <row r="38" spans="2:21" ht="13.35" customHeight="1">
      <c r="B38" s="645" t="s">
        <v>1788</v>
      </c>
      <c r="C38" s="37"/>
      <c r="D38" s="37"/>
      <c r="E38" s="37"/>
      <c r="F38" s="1195"/>
      <c r="G38" s="1195"/>
      <c r="H38" s="1195"/>
      <c r="I38" s="1195"/>
      <c r="J38" s="1195"/>
      <c r="K38" s="1195"/>
      <c r="L38" s="36"/>
      <c r="M38" s="36"/>
      <c r="N38" s="36"/>
      <c r="O38" s="36"/>
      <c r="P38" s="36"/>
      <c r="Q38" s="36"/>
      <c r="R38" s="36"/>
      <c r="S38" s="36"/>
      <c r="T38" s="36"/>
      <c r="U38" s="36"/>
    </row>
    <row r="39" spans="2:21" ht="39.75" customHeight="1">
      <c r="B39" s="644" t="s">
        <v>1789</v>
      </c>
      <c r="C39" s="270"/>
      <c r="D39" s="270"/>
      <c r="E39" s="270"/>
      <c r="F39" s="1195"/>
      <c r="G39" s="1195"/>
      <c r="H39" s="1195"/>
      <c r="I39" s="1195"/>
      <c r="J39" s="1195"/>
      <c r="K39" s="1195"/>
      <c r="L39" s="36"/>
      <c r="M39" s="36"/>
      <c r="N39" s="36"/>
      <c r="O39" s="36"/>
      <c r="P39" s="36"/>
      <c r="Q39" s="36"/>
      <c r="R39" s="36"/>
      <c r="S39" s="36"/>
      <c r="T39" s="36"/>
      <c r="U39" s="36"/>
    </row>
    <row r="40" spans="2:21" ht="39.75" customHeight="1">
      <c r="B40" s="644" t="s">
        <v>1790</v>
      </c>
      <c r="C40" s="37"/>
      <c r="D40" s="270"/>
      <c r="E40" s="270"/>
      <c r="F40" s="1195"/>
      <c r="G40" s="1195"/>
      <c r="H40" s="1195"/>
      <c r="I40" s="1195"/>
      <c r="J40" s="1195"/>
      <c r="K40" s="1195"/>
      <c r="L40" s="36"/>
      <c r="M40" s="36"/>
      <c r="N40" s="36"/>
      <c r="O40" s="36"/>
      <c r="P40" s="36"/>
      <c r="Q40" s="36"/>
      <c r="R40" s="36"/>
      <c r="S40" s="36"/>
      <c r="T40" s="36"/>
      <c r="U40" s="36"/>
    </row>
    <row r="41" spans="2:21" ht="53.1" customHeight="1">
      <c r="B41" s="644" t="s">
        <v>1791</v>
      </c>
      <c r="C41" s="37"/>
      <c r="D41" s="270"/>
      <c r="E41" s="270"/>
      <c r="F41" s="1195"/>
      <c r="G41" s="1195"/>
      <c r="H41" s="1195"/>
      <c r="I41" s="1195"/>
      <c r="J41" s="1195"/>
      <c r="K41" s="1195"/>
      <c r="L41" s="36"/>
      <c r="M41" s="36"/>
      <c r="N41" s="36"/>
      <c r="O41" s="36"/>
      <c r="P41" s="36"/>
      <c r="Q41" s="36"/>
      <c r="R41" s="36"/>
      <c r="S41" s="36"/>
      <c r="T41" s="36"/>
      <c r="U41" s="36"/>
    </row>
    <row r="42" spans="2:21" ht="13.35" customHeight="1">
      <c r="B42" s="36"/>
      <c r="C42" s="643"/>
      <c r="D42" s="636"/>
      <c r="E42" s="643"/>
      <c r="F42" s="643"/>
      <c r="G42" s="636"/>
      <c r="H42" s="643"/>
      <c r="I42" s="643"/>
      <c r="J42" s="36"/>
      <c r="K42" s="36"/>
      <c r="L42" s="36"/>
      <c r="M42" s="36"/>
      <c r="N42" s="36"/>
      <c r="O42" s="36"/>
      <c r="P42" s="36"/>
      <c r="Q42" s="36"/>
      <c r="R42" s="36"/>
      <c r="S42" s="36"/>
      <c r="T42" s="36"/>
      <c r="U42" s="36"/>
    </row>
    <row r="43" spans="2:21" ht="13.35" customHeight="1">
      <c r="B43" s="648" t="s">
        <v>224</v>
      </c>
      <c r="C43" s="649" t="s">
        <v>224</v>
      </c>
      <c r="D43" s="649" t="s">
        <v>224</v>
      </c>
      <c r="E43" s="643"/>
      <c r="F43" s="643"/>
      <c r="G43" s="636"/>
      <c r="H43" s="643"/>
      <c r="I43" s="643"/>
      <c r="J43" s="36"/>
      <c r="K43" s="36"/>
      <c r="L43" s="36"/>
      <c r="M43" s="36"/>
      <c r="N43" s="36"/>
      <c r="O43" s="36"/>
      <c r="P43" s="36"/>
      <c r="Q43" s="36"/>
      <c r="R43" s="36"/>
      <c r="S43" s="36"/>
      <c r="T43" s="36"/>
      <c r="U43" s="36"/>
    </row>
    <row r="44" spans="2:21" ht="79.349999999999994" customHeight="1">
      <c r="B44" s="648" t="s">
        <v>12</v>
      </c>
      <c r="C44" s="649" t="s">
        <v>229</v>
      </c>
      <c r="D44" s="619" t="s">
        <v>242</v>
      </c>
      <c r="E44" s="643"/>
      <c r="F44" s="643"/>
      <c r="G44" s="636"/>
      <c r="H44" s="643"/>
      <c r="I44" s="643"/>
      <c r="J44" s="36"/>
      <c r="K44" s="36"/>
      <c r="L44" s="36"/>
      <c r="M44" s="36"/>
      <c r="N44" s="36"/>
      <c r="O44" s="36"/>
      <c r="P44" s="36"/>
      <c r="Q44" s="36"/>
      <c r="R44" s="36"/>
      <c r="S44" s="36"/>
      <c r="T44" s="36"/>
      <c r="U44" s="36"/>
    </row>
    <row r="45" spans="2:21" ht="92.85" customHeight="1">
      <c r="B45" s="648" t="s">
        <v>225</v>
      </c>
      <c r="C45" s="649" t="s">
        <v>230</v>
      </c>
      <c r="D45" s="619" t="s">
        <v>243</v>
      </c>
      <c r="E45" s="643"/>
      <c r="F45" s="643"/>
      <c r="G45" s="636"/>
      <c r="H45" s="643"/>
      <c r="I45" s="643"/>
      <c r="J45" s="36"/>
      <c r="K45" s="36"/>
      <c r="L45" s="36"/>
      <c r="M45" s="36"/>
      <c r="N45" s="36"/>
      <c r="O45" s="36"/>
      <c r="P45" s="36"/>
      <c r="Q45" s="36"/>
      <c r="R45" s="36"/>
      <c r="S45" s="36"/>
      <c r="T45" s="36"/>
      <c r="U45" s="36"/>
    </row>
    <row r="46" spans="2:21" ht="79.349999999999994" customHeight="1">
      <c r="B46" s="648" t="s">
        <v>131</v>
      </c>
      <c r="C46" s="649" t="s">
        <v>231</v>
      </c>
      <c r="D46" s="619" t="s">
        <v>244</v>
      </c>
      <c r="E46" s="643"/>
      <c r="F46" s="643"/>
      <c r="G46" s="636"/>
      <c r="H46" s="643"/>
      <c r="I46" s="643"/>
      <c r="J46" s="36"/>
      <c r="K46" s="36"/>
      <c r="L46" s="36"/>
      <c r="M46" s="36"/>
      <c r="N46" s="36"/>
      <c r="O46" s="36"/>
      <c r="P46" s="36"/>
      <c r="Q46" s="36"/>
      <c r="R46" s="36"/>
      <c r="S46" s="36"/>
      <c r="T46" s="36"/>
      <c r="U46" s="36"/>
    </row>
    <row r="47" spans="2:21" ht="13.35" customHeight="1">
      <c r="B47" s="36"/>
      <c r="C47" s="649" t="s">
        <v>232</v>
      </c>
      <c r="D47" s="650"/>
      <c r="E47" s="643"/>
      <c r="F47" s="643"/>
      <c r="G47" s="636"/>
      <c r="H47" s="643"/>
      <c r="I47" s="643"/>
      <c r="J47" s="36"/>
      <c r="K47" s="36"/>
      <c r="L47" s="36"/>
      <c r="M47" s="36"/>
      <c r="N47" s="36"/>
      <c r="O47" s="36"/>
      <c r="P47" s="36"/>
      <c r="Q47" s="36"/>
      <c r="R47" s="36"/>
      <c r="S47" s="36"/>
      <c r="T47" s="36"/>
      <c r="U47" s="36"/>
    </row>
    <row r="48" spans="2:21" ht="13.35" customHeight="1">
      <c r="B48" s="36"/>
      <c r="C48" s="649" t="s">
        <v>233</v>
      </c>
      <c r="D48" s="650"/>
      <c r="E48" s="643"/>
      <c r="F48" s="643"/>
      <c r="G48" s="636"/>
      <c r="H48" s="643"/>
      <c r="I48" s="643"/>
      <c r="J48" s="36"/>
      <c r="K48" s="36"/>
      <c r="L48" s="36"/>
      <c r="M48" s="36"/>
      <c r="N48" s="36"/>
      <c r="O48" s="36"/>
      <c r="P48" s="36"/>
      <c r="Q48" s="36"/>
      <c r="R48" s="36"/>
      <c r="S48" s="36"/>
      <c r="T48" s="36"/>
      <c r="U48" s="36"/>
    </row>
    <row r="49" spans="2:21" ht="13.35" customHeight="1">
      <c r="B49" s="36"/>
      <c r="C49" s="649" t="s">
        <v>234</v>
      </c>
      <c r="D49" s="636"/>
      <c r="E49" s="643"/>
      <c r="F49" s="643"/>
      <c r="G49" s="636"/>
      <c r="H49" s="643"/>
      <c r="I49" s="643"/>
      <c r="J49" s="36"/>
      <c r="K49" s="36"/>
      <c r="L49" s="36"/>
      <c r="M49" s="36"/>
      <c r="N49" s="36"/>
      <c r="O49" s="36"/>
      <c r="P49" s="36"/>
      <c r="Q49" s="36"/>
      <c r="R49" s="36"/>
      <c r="S49" s="36"/>
      <c r="T49" s="36"/>
      <c r="U49" s="36"/>
    </row>
    <row r="50" spans="2:21" ht="13.35" customHeight="1">
      <c r="B50" s="36"/>
      <c r="C50" s="649" t="s">
        <v>235</v>
      </c>
      <c r="D50" s="636"/>
      <c r="E50" s="643"/>
      <c r="F50" s="643"/>
      <c r="G50" s="636"/>
      <c r="H50" s="643"/>
      <c r="I50" s="643"/>
      <c r="J50" s="36"/>
      <c r="K50" s="36"/>
      <c r="L50" s="36"/>
      <c r="M50" s="36"/>
      <c r="N50" s="36"/>
      <c r="O50" s="36"/>
      <c r="P50" s="36"/>
      <c r="Q50" s="36"/>
      <c r="R50" s="36"/>
      <c r="S50" s="36"/>
      <c r="T50" s="36"/>
      <c r="U50" s="36"/>
    </row>
    <row r="51" spans="2:21" ht="13.35" customHeight="1">
      <c r="B51" s="36"/>
      <c r="C51" s="649" t="s">
        <v>236</v>
      </c>
      <c r="D51" s="636"/>
      <c r="E51" s="643"/>
      <c r="F51" s="643"/>
      <c r="G51" s="636"/>
      <c r="H51" s="643"/>
      <c r="I51" s="643"/>
      <c r="J51" s="36"/>
      <c r="K51" s="36"/>
      <c r="L51" s="36"/>
      <c r="M51" s="36"/>
      <c r="N51" s="36"/>
      <c r="O51" s="36"/>
      <c r="P51" s="36"/>
      <c r="Q51" s="36"/>
      <c r="R51" s="36"/>
      <c r="S51" s="36"/>
      <c r="T51" s="36"/>
      <c r="U51" s="36"/>
    </row>
    <row r="52" spans="2:21" ht="13.35" customHeight="1">
      <c r="B52" s="36"/>
      <c r="C52" s="649" t="s">
        <v>237</v>
      </c>
      <c r="D52" s="636"/>
      <c r="E52" s="643"/>
      <c r="F52" s="643"/>
      <c r="G52" s="636"/>
      <c r="H52" s="643"/>
      <c r="I52" s="643"/>
      <c r="J52" s="36"/>
      <c r="K52" s="36"/>
      <c r="L52" s="36"/>
      <c r="M52" s="36"/>
      <c r="N52" s="36"/>
      <c r="O52" s="36"/>
      <c r="P52" s="36"/>
      <c r="Q52" s="36"/>
      <c r="R52" s="36"/>
      <c r="S52" s="36"/>
      <c r="T52" s="36"/>
      <c r="U52" s="36"/>
    </row>
    <row r="53" spans="2:21" ht="13.35" customHeight="1">
      <c r="B53" s="36"/>
      <c r="C53" s="649" t="s">
        <v>238</v>
      </c>
      <c r="D53" s="636"/>
      <c r="E53" s="643"/>
      <c r="F53" s="643"/>
      <c r="G53" s="636"/>
      <c r="H53" s="643"/>
      <c r="I53" s="643"/>
      <c r="J53" s="36"/>
      <c r="K53" s="36"/>
      <c r="L53" s="36"/>
      <c r="M53" s="36"/>
      <c r="N53" s="36"/>
      <c r="O53" s="36"/>
      <c r="P53" s="36"/>
      <c r="Q53" s="36"/>
      <c r="R53" s="36"/>
      <c r="S53" s="36"/>
      <c r="T53" s="36"/>
      <c r="U53" s="36"/>
    </row>
    <row r="54" spans="2:21" ht="13.35" customHeight="1">
      <c r="B54" s="36"/>
      <c r="C54" s="649" t="s">
        <v>239</v>
      </c>
      <c r="D54" s="636"/>
      <c r="E54" s="643"/>
      <c r="F54" s="643"/>
      <c r="G54" s="636"/>
      <c r="H54" s="643"/>
      <c r="I54" s="643"/>
      <c r="J54" s="36"/>
      <c r="K54" s="36"/>
      <c r="L54" s="36"/>
      <c r="M54" s="36"/>
      <c r="N54" s="36"/>
      <c r="O54" s="36"/>
      <c r="P54" s="36"/>
      <c r="Q54" s="36"/>
      <c r="R54" s="36"/>
      <c r="S54" s="36"/>
      <c r="T54" s="36"/>
      <c r="U54" s="36"/>
    </row>
    <row r="55" spans="2:21" ht="13.35" customHeight="1">
      <c r="B55" s="36"/>
      <c r="C55" s="36"/>
      <c r="D55" s="36"/>
      <c r="E55" s="36"/>
      <c r="F55" s="36"/>
      <c r="G55" s="36"/>
      <c r="H55" s="36"/>
      <c r="I55" s="36"/>
      <c r="J55" s="36"/>
      <c r="K55" s="36"/>
      <c r="L55" s="36"/>
      <c r="M55" s="36"/>
      <c r="N55" s="36"/>
      <c r="O55" s="36"/>
      <c r="P55" s="36"/>
      <c r="Q55" s="36"/>
      <c r="R55" s="36"/>
      <c r="S55" s="36"/>
      <c r="T55" s="36"/>
      <c r="U55" s="36"/>
    </row>
    <row r="56" spans="2:21" ht="13.35" customHeight="1">
      <c r="B56" s="36"/>
      <c r="C56" s="36"/>
      <c r="D56" s="36"/>
      <c r="E56" s="36"/>
      <c r="F56" s="36"/>
      <c r="G56" s="36"/>
      <c r="H56" s="36"/>
      <c r="I56" s="36"/>
      <c r="J56" s="36"/>
      <c r="K56" s="36"/>
      <c r="L56" s="36"/>
      <c r="M56" s="36"/>
      <c r="N56" s="36"/>
      <c r="O56" s="36"/>
      <c r="P56" s="36"/>
      <c r="Q56" s="36"/>
      <c r="R56" s="36"/>
      <c r="S56" s="36"/>
      <c r="T56" s="36"/>
      <c r="U56" s="36"/>
    </row>
    <row r="57" spans="2:21" ht="13.35" customHeight="1">
      <c r="B57" s="36"/>
      <c r="C57" s="36"/>
      <c r="D57" s="36"/>
      <c r="E57" s="36"/>
      <c r="F57" s="36"/>
      <c r="G57" s="36"/>
      <c r="H57" s="36"/>
      <c r="I57" s="36"/>
      <c r="J57" s="36"/>
      <c r="K57" s="36"/>
      <c r="L57" s="36"/>
      <c r="M57" s="36"/>
      <c r="N57" s="36"/>
      <c r="O57" s="36"/>
      <c r="P57" s="36"/>
      <c r="Q57" s="36"/>
      <c r="R57" s="36"/>
      <c r="S57" s="36"/>
      <c r="T57" s="36"/>
      <c r="U57" s="36"/>
    </row>
    <row r="58" spans="2:21" ht="13.35" customHeight="1">
      <c r="B58" s="36"/>
      <c r="C58" s="36"/>
      <c r="D58" s="36"/>
      <c r="E58" s="36"/>
      <c r="F58" s="36"/>
      <c r="G58" s="36"/>
      <c r="H58" s="36"/>
      <c r="I58" s="36"/>
      <c r="J58" s="36"/>
      <c r="K58" s="36"/>
      <c r="L58" s="36"/>
      <c r="M58" s="36"/>
      <c r="N58" s="36"/>
      <c r="O58" s="36"/>
      <c r="P58" s="36"/>
      <c r="Q58" s="36"/>
      <c r="R58" s="36"/>
      <c r="S58" s="36"/>
      <c r="T58" s="36"/>
      <c r="U58" s="36"/>
    </row>
    <row r="59" spans="2:21" ht="13.35" customHeight="1">
      <c r="B59" s="36"/>
      <c r="C59" s="36"/>
      <c r="D59" s="36"/>
      <c r="E59" s="36"/>
      <c r="F59" s="36"/>
      <c r="G59" s="36"/>
      <c r="H59" s="36"/>
      <c r="I59" s="36"/>
      <c r="J59" s="36"/>
      <c r="K59" s="36"/>
      <c r="L59" s="36"/>
      <c r="M59" s="36"/>
      <c r="N59" s="36"/>
      <c r="O59" s="36"/>
      <c r="P59" s="36"/>
      <c r="Q59" s="36"/>
      <c r="R59" s="36"/>
      <c r="S59" s="36"/>
      <c r="T59" s="36"/>
      <c r="U59" s="36"/>
    </row>
    <row r="60" spans="2:21" ht="13.35" customHeight="1">
      <c r="B60" s="36"/>
      <c r="C60" s="36"/>
      <c r="D60" s="36"/>
      <c r="E60" s="36"/>
      <c r="F60" s="36"/>
      <c r="G60" s="36"/>
      <c r="H60" s="36"/>
      <c r="I60" s="36"/>
      <c r="J60" s="36"/>
      <c r="K60" s="36"/>
      <c r="L60" s="36"/>
      <c r="M60" s="36"/>
      <c r="N60" s="36"/>
      <c r="O60" s="36"/>
      <c r="P60" s="36"/>
      <c r="Q60" s="36"/>
      <c r="R60" s="36"/>
      <c r="S60" s="36"/>
      <c r="T60" s="36"/>
      <c r="U60" s="36"/>
    </row>
    <row r="61" spans="2:21">
      <c r="B61" s="36"/>
      <c r="C61" s="36"/>
      <c r="D61" s="36"/>
      <c r="E61" s="36"/>
      <c r="F61" s="36"/>
      <c r="G61" s="36"/>
      <c r="H61" s="36"/>
      <c r="I61" s="36"/>
      <c r="J61" s="36"/>
      <c r="K61" s="36"/>
      <c r="L61" s="36"/>
      <c r="M61" s="36"/>
      <c r="N61" s="36"/>
      <c r="O61" s="36"/>
      <c r="P61" s="36"/>
      <c r="Q61" s="36"/>
      <c r="R61" s="36"/>
      <c r="S61" s="36"/>
      <c r="T61" s="36"/>
      <c r="U61" s="36"/>
    </row>
  </sheetData>
  <mergeCells count="32">
    <mergeCell ref="F38:K38"/>
    <mergeCell ref="F39:K39"/>
    <mergeCell ref="F40:K40"/>
    <mergeCell ref="F41:K41"/>
    <mergeCell ref="B33:E33"/>
    <mergeCell ref="F33:K33"/>
    <mergeCell ref="F34:K34"/>
    <mergeCell ref="F35:K35"/>
    <mergeCell ref="F37:K37"/>
    <mergeCell ref="F36:K36"/>
    <mergeCell ref="R9:R10"/>
    <mergeCell ref="S9:S10"/>
    <mergeCell ref="T9:T10"/>
    <mergeCell ref="U9:U10"/>
    <mergeCell ref="L9:L10"/>
    <mergeCell ref="M9:M10"/>
    <mergeCell ref="N9:N10"/>
    <mergeCell ref="O9:O10"/>
    <mergeCell ref="P9:P10"/>
    <mergeCell ref="Q9:Q10"/>
    <mergeCell ref="K9:K10"/>
    <mergeCell ref="F32:K32"/>
    <mergeCell ref="C24:C25"/>
    <mergeCell ref="D24:D25"/>
    <mergeCell ref="E24:I24"/>
    <mergeCell ref="J24:J25"/>
    <mergeCell ref="K24:K25"/>
    <mergeCell ref="C2:D2"/>
    <mergeCell ref="C3:D3"/>
    <mergeCell ref="C4:D4"/>
    <mergeCell ref="C9:C10"/>
    <mergeCell ref="D9:J9"/>
  </mergeCells>
  <conditionalFormatting sqref="K27">
    <cfRule type="cellIs" dxfId="27" priority="3" operator="equal">
      <formula>"OK"</formula>
    </cfRule>
    <cfRule type="cellIs" dxfId="26" priority="4" operator="equal">
      <formula>"Error"</formula>
    </cfRule>
  </conditionalFormatting>
  <conditionalFormatting sqref="K29">
    <cfRule type="cellIs" dxfId="25" priority="1" operator="equal">
      <formula>"OK"</formula>
    </cfRule>
    <cfRule type="cellIs" dxfId="24" priority="2" operator="equal">
      <formula>"Error"</formula>
    </cfRule>
  </conditionalFormatting>
  <dataValidations count="1">
    <dataValidation type="decimal" allowBlank="1" showInputMessage="1" showErrorMessage="1" errorTitle="Error" error="Please enter a number of +/- 11 digits" sqref="E29:I29 E27:I27 D13:S15 D11:S11 D17:S20" xr:uid="{51B5C13E-053A-4706-B42E-47375C4F7AF4}">
      <formula1>-99999999999</formula1>
      <formula2>99999999999</formula2>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3">
        <x14:dataValidation type="list" allowBlank="1" showInputMessage="1" showErrorMessage="1" xr:uid="{0FD29E37-3BE0-4BF1-AA99-4914B665D418}">
          <x14:formula1>
            <xm:f>DropDownList!$E$27:$H$27</xm:f>
          </x14:formula1>
          <xm:sqref>C34 C41</xm:sqref>
        </x14:dataValidation>
        <x14:dataValidation type="list" allowBlank="1" showInputMessage="1" showErrorMessage="1" xr:uid="{2881F8E0-27DC-4DF3-946D-C3CA4C66BB49}">
          <x14:formula1>
            <xm:f>DropDownList!$E$28:$P$28</xm:f>
          </x14:formula1>
          <xm:sqref>C36 D36 E36 C37 D37 E37 C38 D38 E38</xm:sqref>
        </x14:dataValidation>
        <x14:dataValidation type="list" allowBlank="1" showInputMessage="1" showErrorMessage="1" xr:uid="{CFE82D15-F12C-4141-97D0-4A55D07E5EEE}">
          <x14:formula1>
            <xm:f>DropDownList!$E$29:$H$29</xm:f>
          </x14:formula1>
          <xm:sqref>C40</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97155-877B-4C8B-8E18-63D9FD399F1F}">
  <sheetPr codeName="Sheet44"/>
  <dimension ref="A1:O357"/>
  <sheetViews>
    <sheetView topLeftCell="B1" zoomScaleNormal="100" workbookViewId="0">
      <selection activeCell="B1" sqref="B1"/>
    </sheetView>
  </sheetViews>
  <sheetFormatPr defaultColWidth="9.42578125" defaultRowHeight="12.75"/>
  <cols>
    <col min="1" max="1" width="2.42578125" style="31" hidden="1" customWidth="1"/>
    <col min="2" max="2" width="49.42578125" style="31" customWidth="1"/>
    <col min="3" max="3" width="20.42578125" style="31" customWidth="1"/>
    <col min="4" max="4" width="20.42578125" style="274" customWidth="1"/>
    <col min="5" max="6" width="20.42578125" style="253" customWidth="1"/>
    <col min="7" max="7" width="20.42578125" style="274" customWidth="1"/>
    <col min="8" max="9" width="20.42578125" style="253" customWidth="1"/>
    <col min="10" max="15" width="20.42578125" style="31" customWidth="1"/>
    <col min="16" max="16384" width="9.42578125" style="31"/>
  </cols>
  <sheetData>
    <row r="1" spans="2:15" ht="16.5" customHeight="1">
      <c r="B1" s="625" t="s">
        <v>1792</v>
      </c>
      <c r="C1" s="625"/>
      <c r="D1" s="625"/>
      <c r="E1" s="625"/>
      <c r="F1" s="625"/>
      <c r="G1" s="625"/>
      <c r="H1" s="625"/>
      <c r="I1" s="625"/>
      <c r="J1" s="625"/>
      <c r="K1" s="625"/>
      <c r="L1" s="625"/>
      <c r="M1" s="625"/>
      <c r="N1" s="625"/>
      <c r="O1" s="625"/>
    </row>
    <row r="2" spans="2:15" ht="16.5" customHeight="1">
      <c r="B2" s="328" t="s">
        <v>537</v>
      </c>
      <c r="C2" s="1181" t="str">
        <f>'Cover Page'!F15</f>
        <v>&lt;&lt;Enter by Insurer&gt;&gt;</v>
      </c>
      <c r="D2" s="1182"/>
      <c r="E2" s="31"/>
      <c r="F2" s="31"/>
      <c r="G2" s="31"/>
      <c r="H2" s="31"/>
      <c r="I2" s="31"/>
    </row>
    <row r="3" spans="2:15" ht="16.5" customHeight="1">
      <c r="B3" s="328" t="s">
        <v>538</v>
      </c>
      <c r="C3" s="1181" t="str">
        <f>TEXT(IF('Cover Page'!P13="","",'Cover Page'!P13), "[$-en-HK,1]dd mmm yyyy")</f>
        <v/>
      </c>
      <c r="D3" s="1182"/>
      <c r="E3" s="31"/>
      <c r="F3" s="31"/>
      <c r="G3" s="31"/>
      <c r="H3" s="31"/>
      <c r="I3" s="31"/>
    </row>
    <row r="4" spans="2:15" ht="16.5" customHeight="1">
      <c r="B4" s="328" t="s">
        <v>539</v>
      </c>
      <c r="C4" s="1183"/>
      <c r="D4" s="1184"/>
      <c r="E4" s="31"/>
      <c r="F4" s="31"/>
      <c r="G4" s="31"/>
      <c r="H4" s="31"/>
      <c r="I4" s="31"/>
    </row>
    <row r="5" spans="2:15" ht="13.35" hidden="1" customHeight="1">
      <c r="D5" s="31"/>
      <c r="E5" s="31"/>
      <c r="F5" s="31"/>
      <c r="G5" s="31"/>
      <c r="H5" s="31"/>
      <c r="I5" s="31"/>
    </row>
    <row r="6" spans="2:15" ht="13.35" customHeight="1">
      <c r="B6" s="31" t="s">
        <v>540</v>
      </c>
      <c r="C6" s="36"/>
      <c r="D6" s="36"/>
      <c r="E6" s="36"/>
      <c r="F6" s="36"/>
      <c r="G6" s="636"/>
      <c r="H6" s="36"/>
      <c r="I6" s="36"/>
      <c r="J6" s="36"/>
      <c r="K6" s="36"/>
      <c r="L6" s="36"/>
      <c r="M6" s="36"/>
      <c r="N6" s="36"/>
      <c r="O6" s="36"/>
    </row>
    <row r="7" spans="2:15" s="36" customFormat="1" ht="13.35" customHeight="1">
      <c r="B7" s="261" t="s">
        <v>1793</v>
      </c>
      <c r="C7" s="637"/>
      <c r="D7" s="637"/>
      <c r="E7" s="637"/>
      <c r="F7" s="637"/>
      <c r="G7" s="637"/>
      <c r="H7" s="637"/>
      <c r="I7" s="637"/>
      <c r="J7" s="637"/>
      <c r="K7" s="637"/>
      <c r="L7" s="637"/>
      <c r="M7" s="637"/>
      <c r="N7" s="637"/>
      <c r="O7" s="637"/>
    </row>
    <row r="8" spans="2:15" s="36" customFormat="1" ht="13.35" customHeight="1">
      <c r="B8" s="615" t="s">
        <v>541</v>
      </c>
      <c r="C8" s="269" t="s">
        <v>542</v>
      </c>
      <c r="D8" s="615" t="s">
        <v>543</v>
      </c>
      <c r="E8" s="615" t="s">
        <v>544</v>
      </c>
      <c r="F8" s="615" t="s">
        <v>545</v>
      </c>
      <c r="G8" s="615" t="s">
        <v>667</v>
      </c>
      <c r="H8" s="615" t="s">
        <v>546</v>
      </c>
      <c r="I8" s="615" t="s">
        <v>547</v>
      </c>
      <c r="J8" s="615" t="s">
        <v>548</v>
      </c>
      <c r="K8" s="615" t="s">
        <v>549</v>
      </c>
      <c r="L8" s="274"/>
    </row>
    <row r="9" spans="2:15" s="36" customFormat="1" ht="13.35" customHeight="1">
      <c r="B9" s="1197"/>
      <c r="C9" s="800" t="s">
        <v>1724</v>
      </c>
      <c r="D9" s="798" t="s">
        <v>1725</v>
      </c>
      <c r="E9" s="799"/>
      <c r="F9" s="799"/>
      <c r="G9" s="799"/>
      <c r="H9" s="799"/>
      <c r="I9" s="799"/>
      <c r="J9" s="800" t="s">
        <v>95</v>
      </c>
      <c r="K9" s="800" t="s">
        <v>1794</v>
      </c>
    </row>
    <row r="10" spans="2:15" s="36" customFormat="1" ht="13.35" customHeight="1">
      <c r="B10" s="1198"/>
      <c r="C10" s="801"/>
      <c r="D10" s="798" t="s">
        <v>554</v>
      </c>
      <c r="E10" s="798" t="s">
        <v>555</v>
      </c>
      <c r="F10" s="799"/>
      <c r="G10" s="799"/>
      <c r="H10" s="799"/>
      <c r="I10" s="799"/>
      <c r="J10" s="801"/>
      <c r="K10" s="801"/>
    </row>
    <row r="11" spans="2:15" s="36" customFormat="1" ht="79.349999999999994" customHeight="1">
      <c r="B11" s="1032"/>
      <c r="C11" s="802"/>
      <c r="D11" s="799"/>
      <c r="E11" s="334" t="s">
        <v>1795</v>
      </c>
      <c r="F11" s="334" t="s">
        <v>1796</v>
      </c>
      <c r="G11" s="334" t="s">
        <v>1797</v>
      </c>
      <c r="H11" s="334" t="s">
        <v>1798</v>
      </c>
      <c r="I11" s="334" t="s">
        <v>1799</v>
      </c>
      <c r="J11" s="802"/>
      <c r="K11" s="802"/>
    </row>
    <row r="12" spans="2:15" s="36" customFormat="1" ht="13.35" customHeight="1">
      <c r="B12" s="612" t="s">
        <v>698</v>
      </c>
      <c r="C12" s="271">
        <f t="shared" ref="C12:C20" si="0">SUM(D12:E12)</f>
        <v>0</v>
      </c>
      <c r="D12" s="271">
        <f>SUM('B.FMA Fund Movement'!H21,'B.FMA Fund Movement'!H23,'B.FMA Fund Movement'!I21,'B.FMA Fund Movement'!I23)</f>
        <v>0</v>
      </c>
      <c r="E12" s="271">
        <f t="shared" ref="E12:E18" si="1">SUM(F12:H12)</f>
        <v>0</v>
      </c>
      <c r="F12" s="271">
        <f>SUM('B.G.R.1B GI Results (UY)'!$AF$17,'B.G.R.1B GI Results (UY)'!$AJ$17:$AK$17,'B.G.R.1B GI Results (UY)'!$AR$17,'B.G.R.1B GI Results (UY)'!$AV$17:$AW$17,'B.G.R.1B GI Results (UY)'!$BD$17,'B.G.R.1B GI Results (UY)'!$BH$17:$BI$17,'B.G.R.1B GI Results (UY)'!$BP$17,'B.G.R.1B GI Results (UY)'!$BT$17:$BU$17,'B.G.R.1B GI Results (UY)'!$DD$17,'B.G.R.1B GI Results (UY)'!$DH$17:$DI$17,'B.G.R.1B GI Results (UY)'!$DP$17,'B.G.R.1B GI Results (UY)'!$DT$17:$DU$17,'B.G.R.1B GI Results (UY)'!$EB$17,'B.G.R.1B GI Results (UY)'!$EF$17:$EG$17,'B.G.R.1B GI Results (UY)'!$EN$17,'B.G.R.1B GI Results (UY)'!$ER$17:$ES$17)</f>
        <v>0</v>
      </c>
      <c r="G12" s="271">
        <f>SUM('B.G.R.1B GI Results (UY)'!$AG$17:$AI$17,'B.G.R.1B GI Results (UY)'!$AL$17:$AM$17,'B.G.R.1B GI Results (UY)'!$AS$17:$AU$17,'B.G.R.1B GI Results (UY)'!$AX$17:$AY$17,'B.G.R.1B GI Results (UY)'!$BE$17:$BG$17,'B.G.R.1B GI Results (UY)'!$BJ$17:$BK$17,'B.G.R.1B GI Results (UY)'!$BQ$17:$BS$17,'B.G.R.1B GI Results (UY)'!$BV$17:$BW$17,'B.G.R.1B GI Results (UY)'!$DE$17:$DG$17,'B.G.R.1B GI Results (UY)'!$DJ$17:$DK$17,'B.G.R.1B GI Results (UY)'!$DQ$17:$DS$17,'B.G.R.1B GI Results (UY)'!$DV$17:$DW$17,'B.G.R.1B GI Results (UY)'!$EC$17:$EE$17,'B.G.R.1B GI Results (UY)'!$EH$17:$EI$17,'B.G.R.1B GI Results (UY)'!$EO$17:$EQ$17,'B.G.R.1B GI Results (UY)'!$ET$17:$EU$17)</f>
        <v>0</v>
      </c>
      <c r="H12" s="271">
        <f>SUM('B.G.R.1B GI Results (UY)'!$AN$17:$AP$17,'B.G.R.1B GI Results (UY)'!$AZ$17:$BB$17,'B.G.R.1B GI Results (UY)'!$BL$17:$BN$17,'B.G.R.1B GI Results (UY)'!$BX$17:$BZ$17,'B.G.R.1B GI Results (UY)'!$DL$17:$DN$17,'B.G.R.1B GI Results (UY)'!$DX$17:$DZ$17,'B.G.R.1B GI Results (UY)'!$EJ$17:$EL$17,'B.G.R.1B GI Results (UY)'!$EV$17:$EX$17)</f>
        <v>0</v>
      </c>
      <c r="I12" s="272"/>
      <c r="J12" s="273"/>
      <c r="K12" s="647" t="str">
        <f>IF(I12&lt;=E12,"OK","Commentary Required")</f>
        <v>OK</v>
      </c>
    </row>
    <row r="13" spans="2:15" s="36" customFormat="1" ht="13.35" customHeight="1">
      <c r="B13" s="651" t="s">
        <v>1800</v>
      </c>
      <c r="C13" s="271">
        <f t="shared" si="0"/>
        <v>0</v>
      </c>
      <c r="D13" s="272"/>
      <c r="E13" s="271">
        <f t="shared" si="1"/>
        <v>0</v>
      </c>
      <c r="F13" s="272"/>
      <c r="G13" s="272"/>
      <c r="H13" s="272"/>
      <c r="I13" s="272"/>
      <c r="J13" s="273"/>
      <c r="K13" s="647" t="str">
        <f>IF(AND(C13&lt;=C12,D13&lt;=D12,I13&lt;=E13),"OK","Commentary Required")</f>
        <v>OK</v>
      </c>
    </row>
    <row r="14" spans="2:15" s="36" customFormat="1" ht="26.85" customHeight="1">
      <c r="B14" s="651" t="s">
        <v>1801</v>
      </c>
      <c r="C14" s="271">
        <f t="shared" si="0"/>
        <v>0</v>
      </c>
      <c r="D14" s="272"/>
      <c r="E14" s="271">
        <f t="shared" si="1"/>
        <v>0</v>
      </c>
      <c r="F14" s="272"/>
      <c r="G14" s="272"/>
      <c r="H14" s="272"/>
      <c r="I14" s="272"/>
      <c r="J14" s="273"/>
      <c r="K14" s="647" t="str">
        <f>IF(AND(C14&lt;=C12,D14&lt;=D12,I14&lt;=E14),"OK","Commentary Required")</f>
        <v>OK</v>
      </c>
    </row>
    <row r="15" spans="2:15" s="36" customFormat="1" ht="13.35" customHeight="1">
      <c r="B15" s="651" t="s">
        <v>1802</v>
      </c>
      <c r="C15" s="271">
        <f t="shared" si="0"/>
        <v>0</v>
      </c>
      <c r="D15" s="272"/>
      <c r="E15" s="271">
        <f t="shared" si="1"/>
        <v>0</v>
      </c>
      <c r="F15" s="271">
        <f>SUM('B.G.R.1B GI Results (UY)'!$AF$17,'B.G.R.1B GI Results (UY)'!$AJ$17:$AK$17,'B.G.R.1B GI Results (UY)'!$BD$17,'B.G.R.1B GI Results (UY)'!$BH$17:$BI$17,'B.G.R.1B GI Results (UY)'!$DD$17,'B.G.R.1B GI Results (UY)'!$DH$17:$DI$17,'B.G.R.1B GI Results (UY)'!$EB$17,'B.G.R.1B GI Results (UY)'!$EF$17:$EG$17)</f>
        <v>0</v>
      </c>
      <c r="G15" s="271">
        <f>SUM('B.G.R.1B GI Results (UY)'!$AG$17:$AI$17,'B.G.R.1B GI Results (UY)'!$AL$17:$AM$17,'B.G.R.1B GI Results (UY)'!$BE$17:$BG$17,'B.G.R.1B GI Results (UY)'!$BJ$17:$BK$17,'B.G.R.1B GI Results (UY)'!$DE$17:$DG$17,'B.G.R.1B GI Results (UY)'!$DJ$17:$DK$17,'B.G.R.1B GI Results (UY)'!$EC$17:$EE$17,'B.G.R.1B GI Results (UY)'!$EH$17:$EI$17)</f>
        <v>0</v>
      </c>
      <c r="H15" s="271">
        <f>SUM('B.G.R.1B GI Results (UY)'!$AN$17:$AP$17,'B.G.R.1B GI Results (UY)'!$BL$17:$BN$17,'B.G.R.1B GI Results (UY)'!$DL$17:$DN$17,'B.G.R.1B GI Results (UY)'!$EJ$17:$EL$17)</f>
        <v>0</v>
      </c>
      <c r="I15" s="272"/>
      <c r="J15" s="273"/>
      <c r="K15" s="652" t="str">
        <f>IF(OR(SUM(D15:D16)&lt;&gt;D12,I15&gt;E15),"Commentary Required","OK")</f>
        <v>OK</v>
      </c>
    </row>
    <row r="16" spans="2:15" s="36" customFormat="1" ht="13.35" customHeight="1">
      <c r="B16" s="651" t="s">
        <v>1803</v>
      </c>
      <c r="C16" s="271">
        <f t="shared" si="0"/>
        <v>0</v>
      </c>
      <c r="D16" s="272"/>
      <c r="E16" s="271">
        <f t="shared" si="1"/>
        <v>0</v>
      </c>
      <c r="F16" s="271">
        <f>SUM('B.G.R.1B GI Results (UY)'!$AR$17,'B.G.R.1B GI Results (UY)'!$AV$17:$AW$17,'B.G.R.1B GI Results (UY)'!$BP$17,'B.G.R.1B GI Results (UY)'!$BT$17:$BU$17,'B.G.R.1B GI Results (UY)'!$DP$17,'B.G.R.1B GI Results (UY)'!$DT$17:$DU$17,'B.G.R.1B GI Results (UY)'!$EN$17,'B.G.R.1B GI Results (UY)'!$ER$17:$ES$17)</f>
        <v>0</v>
      </c>
      <c r="G16" s="271">
        <f>SUM('B.G.R.1B GI Results (UY)'!$AS$17:$AU$17,'B.G.R.1B GI Results (UY)'!$AX$17:$AY$17,'B.G.R.1B GI Results (UY)'!$BQ$17:$BS$17,'B.G.R.1B GI Results (UY)'!$BV$17:$BW$17,'B.G.R.1B GI Results (UY)'!$DQ$17:$DS$17,'B.G.R.1B GI Results (UY)'!$DV$17:$DW$17,'B.G.R.1B GI Results (UY)'!$EO$17:$EQ$17,'B.G.R.1B GI Results (UY)'!$ET$17:$EU$17)</f>
        <v>0</v>
      </c>
      <c r="H16" s="271">
        <f>SUM('B.G.R.1B GI Results (UY)'!$AZ$17:$BB$17,'B.G.R.1B GI Results (UY)'!$BX$17:$BZ$17,'B.G.R.1B GI Results (UY)'!$DX$17:$DZ$17,'B.G.R.1B GI Results (UY)'!$EV$17:$EX$17)</f>
        <v>0</v>
      </c>
      <c r="I16" s="272"/>
      <c r="J16" s="273"/>
      <c r="K16" s="652" t="str">
        <f>IF(OR(SUM(D15:D16)&lt;&gt;D12,I16&gt;E16),"Commentary Required","OK")</f>
        <v>OK</v>
      </c>
    </row>
    <row r="17" spans="1:15" s="36" customFormat="1" ht="27.75" customHeight="1">
      <c r="B17" s="612" t="s">
        <v>1804</v>
      </c>
      <c r="C17" s="271">
        <f t="shared" si="0"/>
        <v>0</v>
      </c>
      <c r="D17" s="271">
        <f>SUM('B.FMA Fund Movement'!H22,'B.FMA Fund Movement'!H24,'B.FMA Fund Movement'!I22,'B.FMA Fund Movement'!I24)</f>
        <v>0</v>
      </c>
      <c r="E17" s="271">
        <f t="shared" si="1"/>
        <v>0</v>
      </c>
      <c r="F17" s="271">
        <f>SUM('B.G.R.1B GI Results (UY)'!$AF$20,'B.G.R.1B GI Results (UY)'!$AJ$20:$AK$20,'B.G.R.1B GI Results (UY)'!$AR$20,'B.G.R.1B GI Results (UY)'!$AV$20:$AW$20,'B.G.R.1B GI Results (UY)'!$BD$20,'B.G.R.1B GI Results (UY)'!$BH$20:$BI$20,'B.G.R.1B GI Results (UY)'!$BP$20,'B.G.R.1B GI Results (UY)'!$BT$20:$BU$20,'B.G.R.1B GI Results (UY)'!$DD$20,'B.G.R.1B GI Results (UY)'!$DH$20:$DI$20,'B.G.R.1B GI Results (UY)'!$DP$20,'B.G.R.1B GI Results (UY)'!$DT$20:$DU$20,'B.G.R.1B GI Results (UY)'!$EB$20,'B.G.R.1B GI Results (UY)'!$EF$20:$EG$20,'B.G.R.1B GI Results (UY)'!$EN$20,'B.G.R.1B GI Results (UY)'!$ER$20:$ES$20)*-1</f>
        <v>0</v>
      </c>
      <c r="G17" s="271">
        <f>SUM('B.G.R.1B GI Results (UY)'!$AG$20:$AI$20,'B.G.R.1B GI Results (UY)'!$AL$20:$AM$20,'B.G.R.1B GI Results (UY)'!$AS$20:$AU$20,'B.G.R.1B GI Results (UY)'!$AX$20:$AY$20,'B.G.R.1B GI Results (UY)'!$BE$20:$BG$20,'B.G.R.1B GI Results (UY)'!$BJ$20:$BK$20,'B.G.R.1B GI Results (UY)'!$BQ$20:$BS$20,'B.G.R.1B GI Results (UY)'!$BV$20:$BW$20,'B.G.R.1B GI Results (UY)'!$DE$20:$DG$20,'B.G.R.1B GI Results (UY)'!$DJ$20:$DK$20,'B.G.R.1B GI Results (UY)'!$DQ$20:$DS$20,'B.G.R.1B GI Results (UY)'!$DV$20:$DW$20,'B.G.R.1B GI Results (UY)'!$EC$20:$EE$20,'B.G.R.1B GI Results (UY)'!$EH$20:$EI$20,'B.G.R.1B GI Results (UY)'!$EO$20:$EQ$20,'B.G.R.1B GI Results (UY)'!$ET$20:$EU$20)*-1</f>
        <v>0</v>
      </c>
      <c r="H17" s="271">
        <f>SUM('B.G.R.1B GI Results (UY)'!$AN$20:$AP$20,'B.G.R.1B GI Results (UY)'!$AZ$20:$BB$20,'B.G.R.1B GI Results (UY)'!$BL$20:$BN$20,'B.G.R.1B GI Results (UY)'!$BX$20:$BZ$20,'B.G.R.1B GI Results (UY)'!$DL$20:$DN$20,'B.G.R.1B GI Results (UY)'!$DX$20:$DZ$20,'B.G.R.1B GI Results (UY)'!$EJ$20:$EL$20,'B.G.R.1B GI Results (UY)'!$EV$20:$EX$20)*-1</f>
        <v>0</v>
      </c>
      <c r="I17" s="272"/>
      <c r="J17" s="273"/>
      <c r="K17" s="647" t="str">
        <f>IF(I17&lt;=E17,"OK","Commentary Required")</f>
        <v>OK</v>
      </c>
    </row>
    <row r="18" spans="1:15" s="36" customFormat="1" ht="13.35" customHeight="1">
      <c r="B18" s="651" t="s">
        <v>1805</v>
      </c>
      <c r="C18" s="271">
        <f t="shared" si="0"/>
        <v>0</v>
      </c>
      <c r="D18" s="272"/>
      <c r="E18" s="271">
        <f t="shared" si="1"/>
        <v>0</v>
      </c>
      <c r="F18" s="272"/>
      <c r="G18" s="272"/>
      <c r="H18" s="272"/>
      <c r="I18" s="272"/>
      <c r="J18" s="273"/>
      <c r="K18" s="647" t="str">
        <f>IF(AND(C18&lt;=C17,D18&lt;=D17,I18&lt;=E18),"OK","Commentary Required")</f>
        <v>OK</v>
      </c>
    </row>
    <row r="19" spans="1:15" s="36" customFormat="1" ht="39.75" customHeight="1">
      <c r="B19" s="651" t="s">
        <v>1806</v>
      </c>
      <c r="C19" s="271">
        <f t="shared" si="0"/>
        <v>0</v>
      </c>
      <c r="D19" s="272"/>
      <c r="E19" s="272"/>
      <c r="F19" s="270"/>
      <c r="G19" s="270"/>
      <c r="H19" s="270"/>
      <c r="I19" s="270"/>
      <c r="J19" s="273"/>
      <c r="K19" s="647" t="str">
        <f>IF(AND(C19&lt;=C17,E19&lt;=E17),"OK","Commentary Required")</f>
        <v>OK</v>
      </c>
    </row>
    <row r="20" spans="1:15" s="36" customFormat="1" ht="52.5" customHeight="1">
      <c r="B20" s="646" t="s">
        <v>1807</v>
      </c>
      <c r="C20" s="271">
        <f t="shared" si="0"/>
        <v>0</v>
      </c>
      <c r="D20" s="272"/>
      <c r="E20" s="271">
        <f>(SUM('B.G.R.1B GI Results (UY)'!EZ33)*-1)</f>
        <v>0</v>
      </c>
      <c r="F20" s="270"/>
      <c r="G20" s="270"/>
      <c r="H20" s="270"/>
      <c r="I20" s="270"/>
      <c r="J20" s="273"/>
      <c r="K20" s="270"/>
    </row>
    <row r="21" spans="1:15" ht="13.35" customHeight="1">
      <c r="B21" s="36"/>
      <c r="C21" s="643"/>
      <c r="D21" s="636"/>
      <c r="E21" s="643"/>
      <c r="F21" s="643"/>
      <c r="G21" s="636"/>
      <c r="H21" s="643"/>
      <c r="I21" s="643"/>
      <c r="J21" s="36"/>
      <c r="K21" s="36"/>
      <c r="L21" s="36"/>
      <c r="M21" s="36"/>
      <c r="N21" s="36"/>
      <c r="O21" s="36"/>
    </row>
    <row r="22" spans="1:15" ht="13.35" customHeight="1">
      <c r="B22" s="261" t="s">
        <v>1808</v>
      </c>
      <c r="C22" s="637"/>
      <c r="D22" s="637"/>
      <c r="E22" s="637"/>
      <c r="F22" s="637"/>
      <c r="G22" s="637"/>
      <c r="H22" s="637"/>
      <c r="I22" s="637"/>
      <c r="J22" s="637"/>
      <c r="K22" s="637"/>
      <c r="L22" s="637"/>
      <c r="M22" s="637"/>
      <c r="N22" s="637"/>
      <c r="O22" s="637"/>
    </row>
    <row r="23" spans="1:15" ht="13.35" customHeight="1" thickBot="1">
      <c r="B23" s="639" t="s">
        <v>550</v>
      </c>
      <c r="C23" s="639" t="s">
        <v>551</v>
      </c>
      <c r="D23" s="639" t="s">
        <v>552</v>
      </c>
      <c r="E23" s="639" t="s">
        <v>553</v>
      </c>
      <c r="F23" s="639" t="s">
        <v>694</v>
      </c>
      <c r="G23" s="639" t="s">
        <v>695</v>
      </c>
      <c r="H23" s="639" t="s">
        <v>783</v>
      </c>
      <c r="I23" s="639" t="s">
        <v>784</v>
      </c>
      <c r="J23" s="639" t="s">
        <v>785</v>
      </c>
      <c r="K23" s="639" t="s">
        <v>786</v>
      </c>
      <c r="L23" s="639" t="s">
        <v>787</v>
      </c>
      <c r="M23" s="639" t="s">
        <v>788</v>
      </c>
      <c r="N23" s="639" t="s">
        <v>789</v>
      </c>
      <c r="O23" s="639" t="s">
        <v>790</v>
      </c>
    </row>
    <row r="24" spans="1:15" ht="15.6" customHeight="1">
      <c r="B24" s="1199" t="s">
        <v>1809</v>
      </c>
      <c r="C24" s="1200"/>
      <c r="D24" s="1200"/>
      <c r="E24" s="1200"/>
      <c r="F24" s="1200"/>
      <c r="G24" s="1200"/>
      <c r="H24" s="1200"/>
      <c r="I24" s="1200"/>
      <c r="J24" s="1200"/>
      <c r="K24" s="1200"/>
      <c r="L24" s="1200"/>
      <c r="M24" s="1200"/>
      <c r="N24" s="1200"/>
      <c r="O24" s="1201"/>
    </row>
    <row r="25" spans="1:15" ht="53.1" customHeight="1">
      <c r="A25" s="653"/>
      <c r="B25" s="334" t="s">
        <v>554</v>
      </c>
      <c r="C25" s="334" t="s">
        <v>557</v>
      </c>
      <c r="D25" s="334" t="s">
        <v>1810</v>
      </c>
      <c r="E25" s="334" t="s">
        <v>1811</v>
      </c>
      <c r="F25" s="334" t="s">
        <v>1204</v>
      </c>
      <c r="G25" s="334" t="s">
        <v>1812</v>
      </c>
      <c r="H25" s="334" t="s">
        <v>1813</v>
      </c>
      <c r="I25" s="334" t="s">
        <v>1814</v>
      </c>
      <c r="J25" s="334" t="s">
        <v>1815</v>
      </c>
      <c r="K25" s="334" t="s">
        <v>1816</v>
      </c>
      <c r="L25" s="334" t="s">
        <v>1817</v>
      </c>
      <c r="M25" s="334" t="s">
        <v>1778</v>
      </c>
      <c r="N25" s="334" t="s">
        <v>95</v>
      </c>
      <c r="O25" s="654" t="s">
        <v>1818</v>
      </c>
    </row>
    <row r="26" spans="1:15" ht="26.85" customHeight="1">
      <c r="A26" s="653"/>
      <c r="B26" s="655" t="s">
        <v>1819</v>
      </c>
      <c r="C26" s="271">
        <f>SUM(D26:M26)</f>
        <v>0</v>
      </c>
      <c r="D26" s="272"/>
      <c r="E26" s="272"/>
      <c r="F26" s="272"/>
      <c r="G26" s="272"/>
      <c r="H26" s="272"/>
      <c r="I26" s="272"/>
      <c r="J26" s="272"/>
      <c r="K26" s="272"/>
      <c r="L26" s="272"/>
      <c r="M26" s="272"/>
      <c r="N26" s="276"/>
      <c r="O26" s="656" t="str">
        <f>IF(C26=D12,"OK","Commentary Required")</f>
        <v>OK</v>
      </c>
    </row>
    <row r="27" spans="1:15" ht="13.35" customHeight="1">
      <c r="A27" s="653"/>
      <c r="B27" s="657" t="s">
        <v>1800</v>
      </c>
      <c r="C27" s="271">
        <f>SUM(D27:M27)</f>
        <v>0</v>
      </c>
      <c r="D27" s="272"/>
      <c r="E27" s="272"/>
      <c r="F27" s="272"/>
      <c r="G27" s="272"/>
      <c r="H27" s="272"/>
      <c r="I27" s="272"/>
      <c r="J27" s="272"/>
      <c r="K27" s="272"/>
      <c r="L27" s="272"/>
      <c r="M27" s="272"/>
      <c r="N27" s="276"/>
      <c r="O27" s="656" t="str">
        <f>IF(C27=D13,"OK","Commentary Required")</f>
        <v>OK</v>
      </c>
    </row>
    <row r="28" spans="1:15" ht="13.35" customHeight="1">
      <c r="B28" s="1207" t="s">
        <v>554</v>
      </c>
      <c r="C28" s="798" t="s">
        <v>557</v>
      </c>
      <c r="D28" s="798" t="s">
        <v>1810</v>
      </c>
      <c r="E28" s="798" t="s">
        <v>1811</v>
      </c>
      <c r="F28" s="798" t="s">
        <v>1204</v>
      </c>
      <c r="G28" s="1193" t="s">
        <v>1820</v>
      </c>
      <c r="H28" s="1194"/>
      <c r="I28" s="1194"/>
      <c r="J28" s="1194"/>
      <c r="K28" s="1194"/>
      <c r="L28" s="798" t="s">
        <v>1821</v>
      </c>
      <c r="M28" s="798" t="s">
        <v>95</v>
      </c>
      <c r="N28" s="798" t="s">
        <v>1794</v>
      </c>
      <c r="O28" s="1205" t="s">
        <v>1822</v>
      </c>
    </row>
    <row r="29" spans="1:15" ht="13.35" customHeight="1">
      <c r="B29" s="1208"/>
      <c r="C29" s="799"/>
      <c r="D29" s="799"/>
      <c r="E29" s="799"/>
      <c r="F29" s="799"/>
      <c r="G29" s="277"/>
      <c r="H29" s="277"/>
      <c r="I29" s="277"/>
      <c r="J29" s="277"/>
      <c r="K29" s="277"/>
      <c r="L29" s="799"/>
      <c r="M29" s="799"/>
      <c r="N29" s="799"/>
      <c r="O29" s="1206"/>
    </row>
    <row r="30" spans="1:15" ht="26.45" customHeight="1">
      <c r="B30" s="658" t="s">
        <v>1819</v>
      </c>
      <c r="C30" s="271">
        <f t="shared" ref="C30:F31" si="2">C26</f>
        <v>0</v>
      </c>
      <c r="D30" s="271">
        <f t="shared" si="2"/>
        <v>0</v>
      </c>
      <c r="E30" s="271">
        <f t="shared" si="2"/>
        <v>0</v>
      </c>
      <c r="F30" s="271">
        <f t="shared" si="2"/>
        <v>0</v>
      </c>
      <c r="G30" s="272"/>
      <c r="H30" s="272"/>
      <c r="I30" s="272"/>
      <c r="J30" s="272"/>
      <c r="K30" s="272"/>
      <c r="L30" s="271">
        <f>C30-SUM(D30:K30)</f>
        <v>0</v>
      </c>
      <c r="M30" s="276"/>
      <c r="N30" s="647" t="str">
        <f>IF(L30&lt;0,"Commentary Required","OK")</f>
        <v>OK</v>
      </c>
      <c r="O30" s="656" t="str" cm="1">
        <f t="array" ref="O30">IF(SUMPRODUCT(--((G29:K29="")*(G30:K30&lt;&gt;0)+(G29:K29&lt;&gt;"")*(G30:K30=0)))&gt;0,"Commentary Required","OK")</f>
        <v>OK</v>
      </c>
    </row>
    <row r="31" spans="1:15" ht="13.35" customHeight="1">
      <c r="B31" s="659" t="s">
        <v>1800</v>
      </c>
      <c r="C31" s="271">
        <f t="shared" si="2"/>
        <v>0</v>
      </c>
      <c r="D31" s="271">
        <f t="shared" si="2"/>
        <v>0</v>
      </c>
      <c r="E31" s="271">
        <f t="shared" si="2"/>
        <v>0</v>
      </c>
      <c r="F31" s="271">
        <f t="shared" si="2"/>
        <v>0</v>
      </c>
      <c r="G31" s="272"/>
      <c r="H31" s="272"/>
      <c r="I31" s="272"/>
      <c r="J31" s="272"/>
      <c r="K31" s="272"/>
      <c r="L31" s="271">
        <f>C31-SUM(D31:K31)</f>
        <v>0</v>
      </c>
      <c r="M31" s="276"/>
      <c r="N31" s="647" t="str">
        <f>IF(L31&lt;0,"Commentary Required","OK")</f>
        <v>OK</v>
      </c>
      <c r="O31" s="656" t="str" cm="1">
        <f t="array" ref="O31">IF(SUMPRODUCT(--((G29:K29="")*(G31:K31&lt;&gt;0)))&gt;0,"Commentary Required","OK")</f>
        <v>OK</v>
      </c>
    </row>
    <row r="32" spans="1:15" ht="13.35" customHeight="1">
      <c r="B32" s="1207" t="s">
        <v>554</v>
      </c>
      <c r="C32" s="798" t="s">
        <v>557</v>
      </c>
      <c r="D32" s="798" t="s">
        <v>1810</v>
      </c>
      <c r="E32" s="798" t="s">
        <v>1811</v>
      </c>
      <c r="F32" s="798" t="s">
        <v>1204</v>
      </c>
      <c r="G32" s="1193" t="s">
        <v>1820</v>
      </c>
      <c r="H32" s="1194"/>
      <c r="I32" s="1194"/>
      <c r="J32" s="1194"/>
      <c r="K32" s="1194"/>
      <c r="L32" s="798" t="s">
        <v>1821</v>
      </c>
      <c r="M32" s="798" t="s">
        <v>95</v>
      </c>
      <c r="N32" s="798" t="s">
        <v>1794</v>
      </c>
      <c r="O32" s="1205" t="s">
        <v>1822</v>
      </c>
    </row>
    <row r="33" spans="1:15" ht="13.35" customHeight="1">
      <c r="B33" s="1208"/>
      <c r="C33" s="799"/>
      <c r="D33" s="799"/>
      <c r="E33" s="799"/>
      <c r="F33" s="799"/>
      <c r="G33" s="277"/>
      <c r="H33" s="277"/>
      <c r="I33" s="277"/>
      <c r="J33" s="277"/>
      <c r="K33" s="277"/>
      <c r="L33" s="799"/>
      <c r="M33" s="799"/>
      <c r="N33" s="799"/>
      <c r="O33" s="1206"/>
    </row>
    <row r="34" spans="1:15" ht="26.45" customHeight="1">
      <c r="B34" s="658" t="s">
        <v>1823</v>
      </c>
      <c r="C34" s="272"/>
      <c r="D34" s="272"/>
      <c r="E34" s="272"/>
      <c r="F34" s="272"/>
      <c r="G34" s="272"/>
      <c r="H34" s="272"/>
      <c r="I34" s="272"/>
      <c r="J34" s="272"/>
      <c r="K34" s="272"/>
      <c r="L34" s="271">
        <f>C34-SUM(D34:K34)</f>
        <v>0</v>
      </c>
      <c r="M34" s="276"/>
      <c r="N34" s="647" t="str">
        <f>IF(L34&lt;0,"Commentary Required","OK")</f>
        <v>OK</v>
      </c>
      <c r="O34" s="656" t="str" cm="1">
        <f t="array" ref="O34">IF(SUMPRODUCT(--((G33:K33="")*(G34:K34&lt;&gt;0)+(G33:K33&lt;&gt;"")*(G34:K34=0)))&gt;0,"Commentary Required","OK")</f>
        <v>OK</v>
      </c>
    </row>
    <row r="35" spans="1:15" ht="27" customHeight="1" thickBot="1">
      <c r="B35" s="660" t="s">
        <v>1824</v>
      </c>
      <c r="C35" s="278"/>
      <c r="D35" s="278"/>
      <c r="E35" s="278"/>
      <c r="F35" s="278"/>
      <c r="G35" s="278"/>
      <c r="H35" s="278"/>
      <c r="I35" s="278"/>
      <c r="J35" s="278"/>
      <c r="K35" s="278"/>
      <c r="L35" s="279">
        <f>C35-SUM(D35:K35)</f>
        <v>0</v>
      </c>
      <c r="M35" s="280"/>
      <c r="N35" s="661" t="str">
        <f>IF(L35&lt;0,"Commentary Required","OK")</f>
        <v>OK</v>
      </c>
      <c r="O35" s="662" t="str" cm="1">
        <f t="array" ref="O35">IF(SUMPRODUCT(--((G33:K33="")*(G35:K35&lt;&gt;0)))&gt;0,"Commentary Required","OK")</f>
        <v>OK</v>
      </c>
    </row>
    <row r="36" spans="1:15" ht="15.6" customHeight="1">
      <c r="B36" s="1202" t="s">
        <v>1825</v>
      </c>
      <c r="C36" s="1203"/>
      <c r="D36" s="1203"/>
      <c r="E36" s="1203"/>
      <c r="F36" s="1203"/>
      <c r="G36" s="1203"/>
      <c r="H36" s="1203"/>
      <c r="I36" s="1203"/>
      <c r="J36" s="1203"/>
      <c r="K36" s="1203"/>
      <c r="L36" s="1203"/>
      <c r="M36" s="1203"/>
      <c r="N36" s="1203"/>
      <c r="O36" s="1204"/>
    </row>
    <row r="37" spans="1:15" ht="53.1" customHeight="1">
      <c r="A37" s="653"/>
      <c r="B37" s="334" t="s">
        <v>554</v>
      </c>
      <c r="C37" s="334" t="s">
        <v>557</v>
      </c>
      <c r="D37" s="334" t="s">
        <v>1810</v>
      </c>
      <c r="E37" s="334" t="s">
        <v>1811</v>
      </c>
      <c r="F37" s="334" t="s">
        <v>1204</v>
      </c>
      <c r="G37" s="334" t="s">
        <v>1812</v>
      </c>
      <c r="H37" s="334" t="s">
        <v>1813</v>
      </c>
      <c r="I37" s="334" t="s">
        <v>1814</v>
      </c>
      <c r="J37" s="334" t="s">
        <v>1815</v>
      </c>
      <c r="K37" s="334" t="s">
        <v>1816</v>
      </c>
      <c r="L37" s="334" t="s">
        <v>1817</v>
      </c>
      <c r="M37" s="334" t="s">
        <v>1778</v>
      </c>
      <c r="N37" s="334" t="s">
        <v>95</v>
      </c>
      <c r="O37" s="654" t="s">
        <v>1818</v>
      </c>
    </row>
    <row r="38" spans="1:15" ht="26.45" customHeight="1">
      <c r="A38" s="653"/>
      <c r="B38" s="663" t="s">
        <v>1826</v>
      </c>
      <c r="C38" s="271">
        <f>SUM(D38:M38)</f>
        <v>0</v>
      </c>
      <c r="D38" s="272"/>
      <c r="E38" s="272"/>
      <c r="F38" s="272"/>
      <c r="G38" s="272"/>
      <c r="H38" s="272"/>
      <c r="I38" s="272"/>
      <c r="J38" s="272"/>
      <c r="K38" s="272"/>
      <c r="L38" s="272"/>
      <c r="M38" s="272"/>
      <c r="N38" s="276"/>
      <c r="O38" s="656" t="str">
        <f>IF(C38=D17,"OK","Commentary Required")</f>
        <v>OK</v>
      </c>
    </row>
    <row r="39" spans="1:15" ht="13.35" customHeight="1">
      <c r="A39" s="653"/>
      <c r="B39" s="664" t="s">
        <v>1805</v>
      </c>
      <c r="C39" s="271">
        <f>SUM(D39:M39)</f>
        <v>0</v>
      </c>
      <c r="D39" s="272"/>
      <c r="E39" s="272"/>
      <c r="F39" s="272"/>
      <c r="G39" s="272"/>
      <c r="H39" s="272"/>
      <c r="I39" s="272"/>
      <c r="J39" s="272"/>
      <c r="K39" s="272"/>
      <c r="L39" s="272"/>
      <c r="M39" s="272"/>
      <c r="N39" s="276"/>
      <c r="O39" s="656" t="str">
        <f>IF(C39=D18,"OK","Commentary Required")</f>
        <v>OK</v>
      </c>
    </row>
    <row r="40" spans="1:15" ht="26.45" customHeight="1">
      <c r="A40" s="653"/>
      <c r="B40" s="663" t="s">
        <v>1827</v>
      </c>
      <c r="C40" s="271">
        <f>C26-C38</f>
        <v>0</v>
      </c>
      <c r="D40" s="271">
        <f>C40</f>
        <v>0</v>
      </c>
      <c r="E40" s="270"/>
      <c r="F40" s="270"/>
      <c r="G40" s="270"/>
      <c r="H40" s="270"/>
      <c r="I40" s="270"/>
      <c r="J40" s="270"/>
      <c r="K40" s="270"/>
      <c r="L40" s="270"/>
      <c r="M40" s="270"/>
      <c r="N40" s="265"/>
      <c r="O40" s="281"/>
    </row>
    <row r="41" spans="1:15" ht="13.35" customHeight="1">
      <c r="B41" s="1207" t="s">
        <v>554</v>
      </c>
      <c r="C41" s="798" t="s">
        <v>557</v>
      </c>
      <c r="D41" s="798" t="s">
        <v>1810</v>
      </c>
      <c r="E41" s="798" t="s">
        <v>1811</v>
      </c>
      <c r="F41" s="798" t="s">
        <v>1204</v>
      </c>
      <c r="G41" s="1193" t="s">
        <v>1820</v>
      </c>
      <c r="H41" s="1194"/>
      <c r="I41" s="1194"/>
      <c r="J41" s="1194"/>
      <c r="K41" s="1194"/>
      <c r="L41" s="798" t="s">
        <v>1821</v>
      </c>
      <c r="M41" s="798" t="s">
        <v>95</v>
      </c>
      <c r="N41" s="798" t="s">
        <v>1794</v>
      </c>
      <c r="O41" s="1205" t="s">
        <v>1822</v>
      </c>
    </row>
    <row r="42" spans="1:15" ht="13.35" customHeight="1">
      <c r="B42" s="1208"/>
      <c r="C42" s="799"/>
      <c r="D42" s="799"/>
      <c r="E42" s="799"/>
      <c r="F42" s="799"/>
      <c r="G42" s="277"/>
      <c r="H42" s="277"/>
      <c r="I42" s="277"/>
      <c r="J42" s="277"/>
      <c r="K42" s="277"/>
      <c r="L42" s="799"/>
      <c r="M42" s="799"/>
      <c r="N42" s="799"/>
      <c r="O42" s="1206"/>
    </row>
    <row r="43" spans="1:15" ht="26.45" customHeight="1">
      <c r="B43" s="665" t="s">
        <v>1826</v>
      </c>
      <c r="C43" s="271">
        <f t="shared" ref="C43:F44" si="3">C38</f>
        <v>0</v>
      </c>
      <c r="D43" s="271">
        <f t="shared" si="3"/>
        <v>0</v>
      </c>
      <c r="E43" s="271">
        <f t="shared" si="3"/>
        <v>0</v>
      </c>
      <c r="F43" s="271">
        <f t="shared" si="3"/>
        <v>0</v>
      </c>
      <c r="G43" s="272"/>
      <c r="H43" s="272"/>
      <c r="I43" s="272"/>
      <c r="J43" s="272"/>
      <c r="K43" s="272"/>
      <c r="L43" s="271">
        <f>C43-SUM(D43:K43)</f>
        <v>0</v>
      </c>
      <c r="M43" s="276"/>
      <c r="N43" s="647" t="str">
        <f>IF(L43&lt;0,"Commentary Required","OK")</f>
        <v>OK</v>
      </c>
      <c r="O43" s="656" t="str" cm="1">
        <f t="array" ref="O43">IF(SUMPRODUCT(--((G42:K42="")*(G43:K43&lt;&gt;0)+(G42:K42&lt;&gt;"")*(G43:K43=0)))&gt;0,"Commentary Required","OK")</f>
        <v>OK</v>
      </c>
    </row>
    <row r="44" spans="1:15" ht="13.35" customHeight="1">
      <c r="B44" s="666" t="s">
        <v>1805</v>
      </c>
      <c r="C44" s="271">
        <f t="shared" si="3"/>
        <v>0</v>
      </c>
      <c r="D44" s="271">
        <f t="shared" si="3"/>
        <v>0</v>
      </c>
      <c r="E44" s="271">
        <f t="shared" si="3"/>
        <v>0</v>
      </c>
      <c r="F44" s="271">
        <f t="shared" si="3"/>
        <v>0</v>
      </c>
      <c r="G44" s="272"/>
      <c r="H44" s="272"/>
      <c r="I44" s="272"/>
      <c r="J44" s="272"/>
      <c r="K44" s="272"/>
      <c r="L44" s="271">
        <f>C44-SUM(D44:K44)</f>
        <v>0</v>
      </c>
      <c r="M44" s="276"/>
      <c r="N44" s="647" t="str">
        <f>IF(L44&lt;0,"Commentary Required","OK")</f>
        <v>OK</v>
      </c>
      <c r="O44" s="656" t="str" cm="1">
        <f t="array" ref="O44">IF(SUMPRODUCT(--((G42:K42="")*(G44:K44&lt;&gt;0)))&gt;0,"Commentary Required","OK")</f>
        <v>OK</v>
      </c>
    </row>
    <row r="45" spans="1:15" ht="26.45" customHeight="1">
      <c r="B45" s="665" t="s">
        <v>1827</v>
      </c>
      <c r="C45" s="271">
        <f>C30-C43</f>
        <v>0</v>
      </c>
      <c r="D45" s="271">
        <f>C45</f>
        <v>0</v>
      </c>
      <c r="E45" s="270"/>
      <c r="F45" s="270"/>
      <c r="G45" s="270"/>
      <c r="H45" s="270"/>
      <c r="I45" s="270"/>
      <c r="J45" s="270"/>
      <c r="K45" s="270"/>
      <c r="L45" s="270"/>
      <c r="M45" s="282"/>
      <c r="N45" s="282"/>
      <c r="O45" s="281"/>
    </row>
    <row r="46" spans="1:15" ht="13.35" customHeight="1">
      <c r="B46" s="1207" t="s">
        <v>554</v>
      </c>
      <c r="C46" s="798" t="s">
        <v>557</v>
      </c>
      <c r="D46" s="798" t="s">
        <v>1810</v>
      </c>
      <c r="E46" s="798" t="s">
        <v>1811</v>
      </c>
      <c r="F46" s="798" t="s">
        <v>1204</v>
      </c>
      <c r="G46" s="1193" t="s">
        <v>1820</v>
      </c>
      <c r="H46" s="1194"/>
      <c r="I46" s="1194"/>
      <c r="J46" s="1194"/>
      <c r="K46" s="1194"/>
      <c r="L46" s="798" t="s">
        <v>1821</v>
      </c>
      <c r="M46" s="798" t="s">
        <v>95</v>
      </c>
      <c r="N46" s="798" t="s">
        <v>1794</v>
      </c>
      <c r="O46" s="1205" t="s">
        <v>1822</v>
      </c>
    </row>
    <row r="47" spans="1:15" ht="13.35" customHeight="1">
      <c r="B47" s="1208"/>
      <c r="C47" s="799"/>
      <c r="D47" s="799"/>
      <c r="E47" s="799"/>
      <c r="F47" s="799"/>
      <c r="G47" s="277"/>
      <c r="H47" s="277"/>
      <c r="I47" s="277"/>
      <c r="J47" s="277"/>
      <c r="K47" s="277"/>
      <c r="L47" s="799"/>
      <c r="M47" s="799"/>
      <c r="N47" s="799"/>
      <c r="O47" s="1206"/>
    </row>
    <row r="48" spans="1:15" ht="39.6" customHeight="1">
      <c r="B48" s="665" t="s">
        <v>1828</v>
      </c>
      <c r="C48" s="271">
        <f>C34</f>
        <v>0</v>
      </c>
      <c r="D48" s="272"/>
      <c r="E48" s="272"/>
      <c r="F48" s="272"/>
      <c r="G48" s="272"/>
      <c r="H48" s="272"/>
      <c r="I48" s="272"/>
      <c r="J48" s="272"/>
      <c r="K48" s="272"/>
      <c r="L48" s="271">
        <f>C48-SUM(D48:K48)</f>
        <v>0</v>
      </c>
      <c r="M48" s="276"/>
      <c r="N48" s="647" t="str">
        <f>IF(L48&lt;0,"Commentary Required","OK")</f>
        <v>OK</v>
      </c>
      <c r="O48" s="656" t="str" cm="1">
        <f t="array" ref="O48">IF(SUMPRODUCT(--((G47:K47="")*(G48:K48&lt;&gt;0)+(G47:K47&lt;&gt;"")*(G48:K48=0)))&gt;0,"Commentary Required","OK")</f>
        <v>OK</v>
      </c>
    </row>
    <row r="49" spans="1:15" ht="27" customHeight="1" thickBot="1">
      <c r="B49" s="667" t="s">
        <v>1829</v>
      </c>
      <c r="C49" s="279">
        <f>C35</f>
        <v>0</v>
      </c>
      <c r="D49" s="278"/>
      <c r="E49" s="278"/>
      <c r="F49" s="278"/>
      <c r="G49" s="278"/>
      <c r="H49" s="278"/>
      <c r="I49" s="278"/>
      <c r="J49" s="278"/>
      <c r="K49" s="278"/>
      <c r="L49" s="279">
        <f>C49-SUM(D49:K49)</f>
        <v>0</v>
      </c>
      <c r="M49" s="280"/>
      <c r="N49" s="661" t="str">
        <f>IF(L49&lt;0,"Commentary Required","OK")</f>
        <v>OK</v>
      </c>
      <c r="O49" s="662" t="str" cm="1">
        <f t="array" ref="O49">IF(SUMPRODUCT(--((G47:K47="")*(G49:K49&lt;&gt;0)))&gt;0,"Commentary Required","OK")</f>
        <v>OK</v>
      </c>
    </row>
    <row r="50" spans="1:15" ht="15.6" customHeight="1">
      <c r="B50" s="1209" t="s">
        <v>1809</v>
      </c>
      <c r="C50" s="1210"/>
      <c r="D50" s="1210"/>
      <c r="E50" s="1210"/>
      <c r="F50" s="1210"/>
      <c r="G50" s="1210"/>
      <c r="H50" s="1210"/>
      <c r="I50" s="1210"/>
      <c r="J50" s="1210"/>
      <c r="K50" s="1210"/>
      <c r="L50" s="1210"/>
      <c r="M50" s="1210"/>
      <c r="N50" s="1210"/>
      <c r="O50" s="1211"/>
    </row>
    <row r="51" spans="1:15" ht="53.1" customHeight="1">
      <c r="A51" s="653"/>
      <c r="B51" s="334" t="s">
        <v>555</v>
      </c>
      <c r="C51" s="334" t="s">
        <v>557</v>
      </c>
      <c r="D51" s="334" t="s">
        <v>1810</v>
      </c>
      <c r="E51" s="334" t="s">
        <v>1811</v>
      </c>
      <c r="F51" s="334" t="s">
        <v>1204</v>
      </c>
      <c r="G51" s="334" t="s">
        <v>1812</v>
      </c>
      <c r="H51" s="334" t="s">
        <v>1813</v>
      </c>
      <c r="I51" s="334" t="s">
        <v>1814</v>
      </c>
      <c r="J51" s="334" t="s">
        <v>1815</v>
      </c>
      <c r="K51" s="334" t="s">
        <v>1816</v>
      </c>
      <c r="L51" s="334" t="s">
        <v>1817</v>
      </c>
      <c r="M51" s="334" t="s">
        <v>1778</v>
      </c>
      <c r="N51" s="334" t="s">
        <v>95</v>
      </c>
      <c r="O51" s="654" t="s">
        <v>1818</v>
      </c>
    </row>
    <row r="52" spans="1:15" ht="13.35" customHeight="1">
      <c r="A52" s="653"/>
      <c r="B52" s="655" t="s">
        <v>1830</v>
      </c>
      <c r="C52" s="271">
        <f>SUM(D52:M52)</f>
        <v>0</v>
      </c>
      <c r="D52" s="272"/>
      <c r="E52" s="272"/>
      <c r="F52" s="272"/>
      <c r="G52" s="272"/>
      <c r="H52" s="272"/>
      <c r="I52" s="272"/>
      <c r="J52" s="272"/>
      <c r="K52" s="272"/>
      <c r="L52" s="272"/>
      <c r="M52" s="272"/>
      <c r="N52" s="276"/>
      <c r="O52" s="656" t="str">
        <f>IF(C52=E12,"OK","Commentary Required")</f>
        <v>OK</v>
      </c>
    </row>
    <row r="53" spans="1:15" ht="13.35" customHeight="1">
      <c r="A53" s="653"/>
      <c r="B53" s="657" t="s">
        <v>1800</v>
      </c>
      <c r="C53" s="271">
        <f>SUM(D53:M53)</f>
        <v>0</v>
      </c>
      <c r="D53" s="272"/>
      <c r="E53" s="272"/>
      <c r="F53" s="272"/>
      <c r="G53" s="272"/>
      <c r="H53" s="272"/>
      <c r="I53" s="272"/>
      <c r="J53" s="272"/>
      <c r="K53" s="272"/>
      <c r="L53" s="272"/>
      <c r="M53" s="272"/>
      <c r="N53" s="276"/>
      <c r="O53" s="656" t="str">
        <f>IF(C53=E13,"OK","Commentary Required")</f>
        <v>OK</v>
      </c>
    </row>
    <row r="54" spans="1:15" ht="13.35" customHeight="1">
      <c r="B54" s="1207" t="s">
        <v>555</v>
      </c>
      <c r="C54" s="798" t="s">
        <v>557</v>
      </c>
      <c r="D54" s="798" t="s">
        <v>1810</v>
      </c>
      <c r="E54" s="798" t="s">
        <v>1811</v>
      </c>
      <c r="F54" s="798" t="s">
        <v>1204</v>
      </c>
      <c r="G54" s="1193" t="s">
        <v>1820</v>
      </c>
      <c r="H54" s="1194"/>
      <c r="I54" s="1194"/>
      <c r="J54" s="1194"/>
      <c r="K54" s="1194"/>
      <c r="L54" s="798" t="s">
        <v>1821</v>
      </c>
      <c r="M54" s="798" t="s">
        <v>95</v>
      </c>
      <c r="N54" s="798" t="s">
        <v>1794</v>
      </c>
      <c r="O54" s="1205" t="s">
        <v>1822</v>
      </c>
    </row>
    <row r="55" spans="1:15" ht="13.35" customHeight="1">
      <c r="B55" s="1208"/>
      <c r="C55" s="799"/>
      <c r="D55" s="799"/>
      <c r="E55" s="799"/>
      <c r="F55" s="799"/>
      <c r="G55" s="277"/>
      <c r="H55" s="277"/>
      <c r="I55" s="277"/>
      <c r="J55" s="277"/>
      <c r="K55" s="277"/>
      <c r="L55" s="799"/>
      <c r="M55" s="799"/>
      <c r="N55" s="799"/>
      <c r="O55" s="1206"/>
    </row>
    <row r="56" spans="1:15" ht="13.35" customHeight="1">
      <c r="B56" s="658" t="s">
        <v>1830</v>
      </c>
      <c r="C56" s="271">
        <f t="shared" ref="C56:F57" si="4">C52</f>
        <v>0</v>
      </c>
      <c r="D56" s="271">
        <f t="shared" si="4"/>
        <v>0</v>
      </c>
      <c r="E56" s="271">
        <f t="shared" si="4"/>
        <v>0</v>
      </c>
      <c r="F56" s="271">
        <f t="shared" si="4"/>
        <v>0</v>
      </c>
      <c r="G56" s="272"/>
      <c r="H56" s="272"/>
      <c r="I56" s="272"/>
      <c r="J56" s="272"/>
      <c r="K56" s="272"/>
      <c r="L56" s="271">
        <f>C56-SUM(D56:K56)</f>
        <v>0</v>
      </c>
      <c r="M56" s="276"/>
      <c r="N56" s="647" t="str">
        <f>IF(L56&lt;0,"Commentary Required","OK")</f>
        <v>OK</v>
      </c>
      <c r="O56" s="656" t="str" cm="1">
        <f t="array" ref="O56">IF(SUMPRODUCT(--((G55:K55="")*(G56:K56&lt;&gt;0)+(G55:K55&lt;&gt;"")*(G56:K56=0)))&gt;0,"Commentary Required","OK")</f>
        <v>OK</v>
      </c>
    </row>
    <row r="57" spans="1:15" ht="13.35" customHeight="1">
      <c r="B57" s="659" t="s">
        <v>1800</v>
      </c>
      <c r="C57" s="271">
        <f t="shared" si="4"/>
        <v>0</v>
      </c>
      <c r="D57" s="271">
        <f t="shared" si="4"/>
        <v>0</v>
      </c>
      <c r="E57" s="271">
        <f t="shared" si="4"/>
        <v>0</v>
      </c>
      <c r="F57" s="271">
        <f t="shared" si="4"/>
        <v>0</v>
      </c>
      <c r="G57" s="272"/>
      <c r="H57" s="272"/>
      <c r="I57" s="272"/>
      <c r="J57" s="272"/>
      <c r="K57" s="272"/>
      <c r="L57" s="271">
        <f>C57-SUM(D57:K57)</f>
        <v>0</v>
      </c>
      <c r="M57" s="276"/>
      <c r="N57" s="647" t="str">
        <f>IF(L57&lt;0,"Commentary Required","OK")</f>
        <v>OK</v>
      </c>
      <c r="O57" s="656" t="str" cm="1">
        <f t="array" ref="O57">IF(SUMPRODUCT(--((G55:K55="")*(G57:K57&lt;&gt;0)))&gt;0,"Commentary Required","OK")</f>
        <v>OK</v>
      </c>
    </row>
    <row r="58" spans="1:15" ht="13.35" customHeight="1">
      <c r="B58" s="1207" t="s">
        <v>555</v>
      </c>
      <c r="C58" s="798" t="s">
        <v>557</v>
      </c>
      <c r="D58" s="798" t="s">
        <v>1810</v>
      </c>
      <c r="E58" s="798" t="s">
        <v>1811</v>
      </c>
      <c r="F58" s="798" t="s">
        <v>1204</v>
      </c>
      <c r="G58" s="1193" t="s">
        <v>1820</v>
      </c>
      <c r="H58" s="1194"/>
      <c r="I58" s="1194"/>
      <c r="J58" s="1194"/>
      <c r="K58" s="1194"/>
      <c r="L58" s="798" t="s">
        <v>1821</v>
      </c>
      <c r="M58" s="798" t="s">
        <v>95</v>
      </c>
      <c r="N58" s="798" t="s">
        <v>1794</v>
      </c>
      <c r="O58" s="1205" t="s">
        <v>1822</v>
      </c>
    </row>
    <row r="59" spans="1:15" ht="13.35" customHeight="1">
      <c r="B59" s="1208"/>
      <c r="C59" s="799"/>
      <c r="D59" s="799"/>
      <c r="E59" s="799"/>
      <c r="F59" s="799"/>
      <c r="G59" s="277"/>
      <c r="H59" s="277"/>
      <c r="I59" s="277"/>
      <c r="J59" s="277"/>
      <c r="K59" s="277"/>
      <c r="L59" s="799"/>
      <c r="M59" s="799"/>
      <c r="N59" s="799"/>
      <c r="O59" s="1206"/>
    </row>
    <row r="60" spans="1:15" ht="26.45" customHeight="1">
      <c r="B60" s="658" t="s">
        <v>1831</v>
      </c>
      <c r="C60" s="272"/>
      <c r="D60" s="272"/>
      <c r="E60" s="272"/>
      <c r="F60" s="272"/>
      <c r="G60" s="272"/>
      <c r="H60" s="272"/>
      <c r="I60" s="272"/>
      <c r="J60" s="272"/>
      <c r="K60" s="272"/>
      <c r="L60" s="271">
        <f>C60-SUM(D60:K60)</f>
        <v>0</v>
      </c>
      <c r="M60" s="276"/>
      <c r="N60" s="647" t="str">
        <f>IF(L60&lt;0,"Commentary Required","OK")</f>
        <v>OK</v>
      </c>
      <c r="O60" s="656" t="str" cm="1">
        <f t="array" ref="O60">IF(SUMPRODUCT(--((G59:K59="")*(G60:K60&lt;&gt;0)+(G59:K59&lt;&gt;"")*(G60:K60=0)))&gt;0,"Commentary Required","OK")</f>
        <v>OK</v>
      </c>
    </row>
    <row r="61" spans="1:15" ht="27" customHeight="1" thickBot="1">
      <c r="B61" s="660" t="s">
        <v>1824</v>
      </c>
      <c r="C61" s="278"/>
      <c r="D61" s="278"/>
      <c r="E61" s="278"/>
      <c r="F61" s="278"/>
      <c r="G61" s="278"/>
      <c r="H61" s="278"/>
      <c r="I61" s="278"/>
      <c r="J61" s="278"/>
      <c r="K61" s="278"/>
      <c r="L61" s="279">
        <f>C61-SUM(D61:K61)</f>
        <v>0</v>
      </c>
      <c r="M61" s="280"/>
      <c r="N61" s="661" t="str">
        <f>IF(L61&lt;0,"Commentary Required","OK")</f>
        <v>OK</v>
      </c>
      <c r="O61" s="662" t="str" cm="1">
        <f t="array" ref="O61">IF(SUMPRODUCT(--((G59:K59="")*(G61:K61&lt;&gt;0)))&gt;0,"Commentary Required","OK")</f>
        <v>OK</v>
      </c>
    </row>
    <row r="62" spans="1:15" ht="15.6" customHeight="1">
      <c r="B62" s="1202" t="s">
        <v>1825</v>
      </c>
      <c r="C62" s="1203"/>
      <c r="D62" s="1203"/>
      <c r="E62" s="1203"/>
      <c r="F62" s="1203"/>
      <c r="G62" s="1203"/>
      <c r="H62" s="1203"/>
      <c r="I62" s="1203"/>
      <c r="J62" s="1203"/>
      <c r="K62" s="1203"/>
      <c r="L62" s="1203"/>
      <c r="M62" s="1203"/>
      <c r="N62" s="1203"/>
      <c r="O62" s="1204"/>
    </row>
    <row r="63" spans="1:15" ht="53.1" customHeight="1">
      <c r="A63" s="653"/>
      <c r="B63" s="334" t="s">
        <v>555</v>
      </c>
      <c r="C63" s="334" t="s">
        <v>557</v>
      </c>
      <c r="D63" s="334" t="s">
        <v>1810</v>
      </c>
      <c r="E63" s="334" t="s">
        <v>1811</v>
      </c>
      <c r="F63" s="334" t="s">
        <v>1204</v>
      </c>
      <c r="G63" s="334" t="s">
        <v>1812</v>
      </c>
      <c r="H63" s="334" t="s">
        <v>1813</v>
      </c>
      <c r="I63" s="334" t="s">
        <v>1814</v>
      </c>
      <c r="J63" s="334" t="s">
        <v>1815</v>
      </c>
      <c r="K63" s="334" t="s">
        <v>1816</v>
      </c>
      <c r="L63" s="334" t="s">
        <v>1817</v>
      </c>
      <c r="M63" s="334" t="s">
        <v>1778</v>
      </c>
      <c r="N63" s="334" t="s">
        <v>95</v>
      </c>
      <c r="O63" s="654" t="s">
        <v>1818</v>
      </c>
    </row>
    <row r="64" spans="1:15" ht="26.45" customHeight="1">
      <c r="A64" s="653"/>
      <c r="B64" s="663" t="s">
        <v>1832</v>
      </c>
      <c r="C64" s="271">
        <f>SUM(D64:M64)</f>
        <v>0</v>
      </c>
      <c r="D64" s="272"/>
      <c r="E64" s="272"/>
      <c r="F64" s="272"/>
      <c r="G64" s="272"/>
      <c r="H64" s="272"/>
      <c r="I64" s="272"/>
      <c r="J64" s="272"/>
      <c r="K64" s="272"/>
      <c r="L64" s="272"/>
      <c r="M64" s="272"/>
      <c r="N64" s="276"/>
      <c r="O64" s="656" t="str">
        <f>IF(C64=E17,"OK","Commentary Required")</f>
        <v>OK</v>
      </c>
    </row>
    <row r="65" spans="1:15" ht="13.35" customHeight="1">
      <c r="A65" s="653"/>
      <c r="B65" s="664" t="s">
        <v>1805</v>
      </c>
      <c r="C65" s="271">
        <f>SUM(D65:M65)</f>
        <v>0</v>
      </c>
      <c r="D65" s="272"/>
      <c r="E65" s="272"/>
      <c r="F65" s="272"/>
      <c r="G65" s="272"/>
      <c r="H65" s="272"/>
      <c r="I65" s="272"/>
      <c r="J65" s="272"/>
      <c r="K65" s="272"/>
      <c r="L65" s="272"/>
      <c r="M65" s="272"/>
      <c r="N65" s="276"/>
      <c r="O65" s="656" t="str">
        <f>IF(C65=E18,"OK","Commentary Required")</f>
        <v>OK</v>
      </c>
    </row>
    <row r="66" spans="1:15" ht="27" customHeight="1" thickBot="1">
      <c r="A66" s="668"/>
      <c r="B66" s="663" t="s">
        <v>1833</v>
      </c>
      <c r="C66" s="271">
        <f>C52-C64</f>
        <v>0</v>
      </c>
      <c r="D66" s="271">
        <f>C66</f>
        <v>0</v>
      </c>
      <c r="E66" s="270"/>
      <c r="F66" s="270"/>
      <c r="G66" s="270"/>
      <c r="H66" s="270"/>
      <c r="I66" s="270"/>
      <c r="J66" s="270"/>
      <c r="K66" s="270"/>
      <c r="L66" s="270"/>
      <c r="M66" s="270"/>
      <c r="N66" s="265"/>
      <c r="O66" s="281"/>
    </row>
    <row r="67" spans="1:15" ht="13.35" customHeight="1">
      <c r="B67" s="1214" t="s">
        <v>555</v>
      </c>
      <c r="C67" s="1212" t="s">
        <v>557</v>
      </c>
      <c r="D67" s="1212" t="s">
        <v>1810</v>
      </c>
      <c r="E67" s="1212" t="s">
        <v>1811</v>
      </c>
      <c r="F67" s="1212" t="s">
        <v>1204</v>
      </c>
      <c r="G67" s="1215" t="s">
        <v>1820</v>
      </c>
      <c r="H67" s="1187"/>
      <c r="I67" s="1187"/>
      <c r="J67" s="1187"/>
      <c r="K67" s="1187"/>
      <c r="L67" s="1212" t="s">
        <v>1821</v>
      </c>
      <c r="M67" s="1212" t="s">
        <v>95</v>
      </c>
      <c r="N67" s="1212" t="s">
        <v>1794</v>
      </c>
      <c r="O67" s="1213" t="s">
        <v>1822</v>
      </c>
    </row>
    <row r="68" spans="1:15" ht="13.35" customHeight="1">
      <c r="B68" s="1208"/>
      <c r="C68" s="799"/>
      <c r="D68" s="799"/>
      <c r="E68" s="799"/>
      <c r="F68" s="799"/>
      <c r="G68" s="277"/>
      <c r="H68" s="277"/>
      <c r="I68" s="277"/>
      <c r="J68" s="277"/>
      <c r="K68" s="277"/>
      <c r="L68" s="799"/>
      <c r="M68" s="799"/>
      <c r="N68" s="799"/>
      <c r="O68" s="1206"/>
    </row>
    <row r="69" spans="1:15" ht="26.45" customHeight="1">
      <c r="B69" s="665" t="s">
        <v>1832</v>
      </c>
      <c r="C69" s="271">
        <f t="shared" ref="C69:F70" si="5">C64</f>
        <v>0</v>
      </c>
      <c r="D69" s="271">
        <f t="shared" si="5"/>
        <v>0</v>
      </c>
      <c r="E69" s="271">
        <f t="shared" si="5"/>
        <v>0</v>
      </c>
      <c r="F69" s="271">
        <f t="shared" si="5"/>
        <v>0</v>
      </c>
      <c r="G69" s="272"/>
      <c r="H69" s="272"/>
      <c r="I69" s="272"/>
      <c r="J69" s="272"/>
      <c r="K69" s="272"/>
      <c r="L69" s="271">
        <f>C69-SUM(D69:K69)</f>
        <v>0</v>
      </c>
      <c r="M69" s="276"/>
      <c r="N69" s="647" t="str">
        <f>IF(L69&lt;0,"Commentary Required","OK")</f>
        <v>OK</v>
      </c>
      <c r="O69" s="656" t="str" cm="1">
        <f t="array" ref="O69">IF(SUMPRODUCT(--((G68:K68="")*(G69:K69&lt;&gt;0)+(G68:K68&lt;&gt;"")*(G69:K69=0)))&gt;0,"Commentary Required","OK")</f>
        <v>OK</v>
      </c>
    </row>
    <row r="70" spans="1:15" ht="13.35" customHeight="1">
      <c r="B70" s="666" t="s">
        <v>1805</v>
      </c>
      <c r="C70" s="271">
        <f t="shared" si="5"/>
        <v>0</v>
      </c>
      <c r="D70" s="271">
        <f t="shared" si="5"/>
        <v>0</v>
      </c>
      <c r="E70" s="271">
        <f t="shared" si="5"/>
        <v>0</v>
      </c>
      <c r="F70" s="271">
        <f t="shared" si="5"/>
        <v>0</v>
      </c>
      <c r="G70" s="272"/>
      <c r="H70" s="272"/>
      <c r="I70" s="272"/>
      <c r="J70" s="272"/>
      <c r="K70" s="272"/>
      <c r="L70" s="271">
        <f>C70-SUM(D70:K70)</f>
        <v>0</v>
      </c>
      <c r="M70" s="276"/>
      <c r="N70" s="647" t="str">
        <f>IF(L70&lt;0,"Commentary Required","OK")</f>
        <v>OK</v>
      </c>
      <c r="O70" s="656" t="str" cm="1">
        <f t="array" ref="O70">IF(SUMPRODUCT(--((G68:K68="")*(G70:K70&lt;&gt;0)))&gt;0,"Commentary Required","OK")</f>
        <v>OK</v>
      </c>
    </row>
    <row r="71" spans="1:15" ht="26.45" customHeight="1">
      <c r="B71" s="665" t="s">
        <v>1833</v>
      </c>
      <c r="C71" s="271">
        <f>C56-C69</f>
        <v>0</v>
      </c>
      <c r="D71" s="271">
        <f>C71</f>
        <v>0</v>
      </c>
      <c r="E71" s="270"/>
      <c r="F71" s="270"/>
      <c r="G71" s="270"/>
      <c r="H71" s="270"/>
      <c r="I71" s="270"/>
      <c r="J71" s="270"/>
      <c r="K71" s="270"/>
      <c r="L71" s="270"/>
      <c r="M71" s="282"/>
      <c r="N71" s="282"/>
      <c r="O71" s="281"/>
    </row>
    <row r="72" spans="1:15" ht="13.35" customHeight="1">
      <c r="B72" s="1207" t="s">
        <v>555</v>
      </c>
      <c r="C72" s="798" t="s">
        <v>557</v>
      </c>
      <c r="D72" s="798" t="s">
        <v>1810</v>
      </c>
      <c r="E72" s="798" t="s">
        <v>1811</v>
      </c>
      <c r="F72" s="798" t="s">
        <v>1204</v>
      </c>
      <c r="G72" s="1193" t="s">
        <v>1820</v>
      </c>
      <c r="H72" s="1194"/>
      <c r="I72" s="1194"/>
      <c r="J72" s="1194"/>
      <c r="K72" s="1194"/>
      <c r="L72" s="798" t="s">
        <v>1821</v>
      </c>
      <c r="M72" s="798" t="s">
        <v>95</v>
      </c>
      <c r="N72" s="798" t="s">
        <v>1794</v>
      </c>
      <c r="O72" s="1205" t="s">
        <v>1822</v>
      </c>
    </row>
    <row r="73" spans="1:15" ht="13.35" customHeight="1">
      <c r="B73" s="1208"/>
      <c r="C73" s="799"/>
      <c r="D73" s="799"/>
      <c r="E73" s="799"/>
      <c r="F73" s="799"/>
      <c r="G73" s="277"/>
      <c r="H73" s="277"/>
      <c r="I73" s="277"/>
      <c r="J73" s="277"/>
      <c r="K73" s="277"/>
      <c r="L73" s="799"/>
      <c r="M73" s="799"/>
      <c r="N73" s="799"/>
      <c r="O73" s="1206"/>
    </row>
    <row r="74" spans="1:15" ht="39.6" customHeight="1">
      <c r="B74" s="665" t="s">
        <v>1834</v>
      </c>
      <c r="C74" s="271">
        <f>C60</f>
        <v>0</v>
      </c>
      <c r="D74" s="272"/>
      <c r="E74" s="272"/>
      <c r="F74" s="272"/>
      <c r="G74" s="272"/>
      <c r="H74" s="272"/>
      <c r="I74" s="272"/>
      <c r="J74" s="272"/>
      <c r="K74" s="272"/>
      <c r="L74" s="271">
        <f>C74-SUM(D74:K74)</f>
        <v>0</v>
      </c>
      <c r="M74" s="276"/>
      <c r="N74" s="647" t="str">
        <f>IF(L74&lt;0,"Commentary Required","OK")</f>
        <v>OK</v>
      </c>
      <c r="O74" s="656" t="str" cm="1">
        <f t="array" ref="O74">IF(SUMPRODUCT(--((G73:K73="")*(G74:K74&lt;&gt;0)+(G73:K73&lt;&gt;"")*(G74:K74=0)))&gt;0,"Commentary Required","OK")</f>
        <v>OK</v>
      </c>
    </row>
    <row r="75" spans="1:15" ht="27" customHeight="1" thickBot="1">
      <c r="B75" s="667" t="s">
        <v>1829</v>
      </c>
      <c r="C75" s="279">
        <f>C61</f>
        <v>0</v>
      </c>
      <c r="D75" s="278"/>
      <c r="E75" s="278"/>
      <c r="F75" s="278"/>
      <c r="G75" s="278"/>
      <c r="H75" s="278"/>
      <c r="I75" s="278"/>
      <c r="J75" s="278"/>
      <c r="K75" s="278"/>
      <c r="L75" s="279">
        <f>C75-SUM(D75:K75)</f>
        <v>0</v>
      </c>
      <c r="M75" s="280"/>
      <c r="N75" s="661" t="str">
        <f>IF(L75&lt;0,"Commentary Required","OK")</f>
        <v>OK</v>
      </c>
      <c r="O75" s="662" t="str" cm="1">
        <f t="array" ref="O75">IF(SUMPRODUCT(--((G73:K73="")*(G75:K75&lt;&gt;0)))&gt;0,"Commentary Required","OK")</f>
        <v>OK</v>
      </c>
    </row>
    <row r="76" spans="1:15" ht="13.35" customHeight="1">
      <c r="B76" s="36"/>
      <c r="C76" s="643"/>
      <c r="D76" s="636"/>
      <c r="E76" s="643"/>
      <c r="F76" s="643"/>
      <c r="G76" s="636"/>
      <c r="H76" s="643"/>
      <c r="I76" s="643"/>
      <c r="J76" s="36"/>
      <c r="K76" s="36"/>
      <c r="L76" s="36"/>
      <c r="M76" s="36"/>
      <c r="N76" s="36"/>
      <c r="O76" s="36"/>
    </row>
    <row r="77" spans="1:15" ht="13.35" customHeight="1">
      <c r="B77" s="261" t="s">
        <v>1835</v>
      </c>
      <c r="C77" s="637"/>
      <c r="D77" s="637"/>
      <c r="E77" s="637"/>
      <c r="F77" s="637"/>
      <c r="G77" s="637"/>
      <c r="H77" s="637"/>
      <c r="I77" s="637"/>
      <c r="J77" s="637"/>
      <c r="K77" s="637"/>
      <c r="L77" s="637"/>
      <c r="M77" s="637"/>
      <c r="N77" s="637"/>
      <c r="O77" s="637"/>
    </row>
    <row r="78" spans="1:15" ht="13.35" customHeight="1">
      <c r="B78" s="615" t="s">
        <v>791</v>
      </c>
      <c r="C78" s="615" t="s">
        <v>792</v>
      </c>
      <c r="D78" s="269" t="s">
        <v>836</v>
      </c>
      <c r="E78" s="615" t="s">
        <v>837</v>
      </c>
      <c r="F78" s="36"/>
      <c r="G78" s="36"/>
      <c r="H78" s="36"/>
      <c r="I78" s="36"/>
      <c r="J78" s="36"/>
      <c r="K78" s="36"/>
      <c r="L78" s="36"/>
      <c r="M78" s="36"/>
      <c r="N78" s="36"/>
      <c r="O78" s="36"/>
    </row>
    <row r="79" spans="1:15" ht="39.75" customHeight="1">
      <c r="B79" s="669" t="s">
        <v>1836</v>
      </c>
      <c r="C79" s="334" t="s">
        <v>1837</v>
      </c>
      <c r="D79" s="334" t="s">
        <v>1838</v>
      </c>
      <c r="E79" s="334" t="s">
        <v>95</v>
      </c>
      <c r="F79" s="36"/>
      <c r="G79" s="36"/>
      <c r="H79" s="36"/>
      <c r="I79" s="36"/>
      <c r="J79" s="36"/>
      <c r="K79" s="36"/>
      <c r="L79" s="36"/>
      <c r="M79" s="36"/>
      <c r="N79" s="36"/>
      <c r="O79" s="36"/>
    </row>
    <row r="80" spans="1:15" ht="13.35" customHeight="1">
      <c r="B80" s="640" t="s">
        <v>1839</v>
      </c>
      <c r="C80" s="271">
        <f>SUM(C81:C85)</f>
        <v>0</v>
      </c>
      <c r="D80" s="271">
        <f>SUM(D81:D85)</f>
        <v>0</v>
      </c>
      <c r="E80" s="265"/>
      <c r="F80" s="36"/>
      <c r="G80" s="36"/>
      <c r="H80" s="36"/>
      <c r="I80" s="36"/>
      <c r="J80" s="36"/>
      <c r="K80" s="36"/>
      <c r="L80" s="36"/>
      <c r="M80" s="36"/>
      <c r="N80" s="36"/>
      <c r="O80" s="36"/>
    </row>
    <row r="81" spans="2:15" ht="26.85" customHeight="1">
      <c r="B81" s="651" t="s">
        <v>1840</v>
      </c>
      <c r="C81" s="272"/>
      <c r="D81" s="272"/>
      <c r="E81" s="273"/>
      <c r="F81" s="36"/>
      <c r="G81" s="36"/>
      <c r="H81" s="36"/>
      <c r="I81" s="36"/>
      <c r="J81" s="36"/>
      <c r="K81" s="36"/>
      <c r="L81" s="36"/>
      <c r="M81" s="36"/>
      <c r="N81" s="36"/>
      <c r="O81" s="36"/>
    </row>
    <row r="82" spans="2:15" ht="13.35" customHeight="1">
      <c r="B82" s="651" t="s">
        <v>1841</v>
      </c>
      <c r="C82" s="272"/>
      <c r="D82" s="272"/>
      <c r="E82" s="273"/>
      <c r="F82" s="36"/>
      <c r="G82" s="36"/>
      <c r="H82" s="36"/>
      <c r="I82" s="36"/>
      <c r="J82" s="36"/>
      <c r="K82" s="36"/>
      <c r="L82" s="36"/>
      <c r="M82" s="36"/>
      <c r="N82" s="36"/>
      <c r="O82" s="36"/>
    </row>
    <row r="83" spans="2:15" ht="13.35" customHeight="1">
      <c r="B83" s="651" t="s">
        <v>1842</v>
      </c>
      <c r="C83" s="272"/>
      <c r="D83" s="272"/>
      <c r="E83" s="273"/>
      <c r="F83" s="36"/>
      <c r="G83" s="36"/>
      <c r="H83" s="36"/>
      <c r="I83" s="36"/>
      <c r="J83" s="36"/>
      <c r="K83" s="36"/>
      <c r="L83" s="36"/>
      <c r="M83" s="36"/>
      <c r="N83" s="36"/>
      <c r="O83" s="36"/>
    </row>
    <row r="84" spans="2:15" ht="13.35" customHeight="1">
      <c r="B84" s="651" t="s">
        <v>1843</v>
      </c>
      <c r="C84" s="272"/>
      <c r="D84" s="272"/>
      <c r="E84" s="273"/>
      <c r="F84" s="36"/>
      <c r="G84" s="36"/>
      <c r="H84" s="36"/>
      <c r="I84" s="36"/>
      <c r="J84" s="36"/>
      <c r="K84" s="36"/>
      <c r="L84" s="36"/>
      <c r="M84" s="36"/>
      <c r="N84" s="36"/>
      <c r="O84" s="36"/>
    </row>
    <row r="85" spans="2:15" ht="13.35" customHeight="1">
      <c r="B85" s="651" t="s">
        <v>1844</v>
      </c>
      <c r="C85" s="272"/>
      <c r="D85" s="272"/>
      <c r="E85" s="273"/>
      <c r="F85" s="36"/>
      <c r="G85" s="36"/>
      <c r="H85" s="36"/>
      <c r="I85" s="36"/>
      <c r="J85" s="36"/>
      <c r="K85" s="36"/>
      <c r="L85" s="36"/>
      <c r="M85" s="36"/>
      <c r="N85" s="36"/>
      <c r="O85" s="36"/>
    </row>
    <row r="86" spans="2:15" ht="26.85" customHeight="1">
      <c r="B86" s="640" t="s">
        <v>1845</v>
      </c>
      <c r="C86" s="271">
        <f>SUM(C87:C91)</f>
        <v>0</v>
      </c>
      <c r="D86" s="271">
        <f>SUM(D87:D91)</f>
        <v>0</v>
      </c>
      <c r="E86" s="265"/>
      <c r="F86" s="36"/>
      <c r="G86" s="36"/>
      <c r="H86" s="36"/>
      <c r="I86" s="36"/>
      <c r="J86" s="36"/>
      <c r="K86" s="36"/>
      <c r="L86" s="36"/>
      <c r="M86" s="36"/>
      <c r="N86" s="36"/>
      <c r="O86" s="36"/>
    </row>
    <row r="87" spans="2:15" ht="13.35" customHeight="1">
      <c r="B87" s="651" t="s">
        <v>1846</v>
      </c>
      <c r="C87" s="272"/>
      <c r="D87" s="272"/>
      <c r="E87" s="273"/>
      <c r="F87" s="36"/>
      <c r="G87" s="36"/>
      <c r="H87" s="36"/>
      <c r="I87" s="36"/>
      <c r="J87" s="36"/>
      <c r="K87" s="36"/>
      <c r="L87" s="36"/>
      <c r="M87" s="36"/>
      <c r="N87" s="36"/>
      <c r="O87" s="36"/>
    </row>
    <row r="88" spans="2:15" ht="13.35" customHeight="1">
      <c r="B88" s="651" t="s">
        <v>1847</v>
      </c>
      <c r="C88" s="272"/>
      <c r="D88" s="272"/>
      <c r="E88" s="273"/>
      <c r="F88" s="36"/>
      <c r="G88" s="36"/>
      <c r="H88" s="36"/>
      <c r="I88" s="36"/>
      <c r="J88" s="36"/>
      <c r="K88" s="36"/>
      <c r="L88" s="36"/>
      <c r="M88" s="36"/>
      <c r="N88" s="36"/>
      <c r="O88" s="36"/>
    </row>
    <row r="89" spans="2:15" ht="13.35" customHeight="1">
      <c r="B89" s="651" t="s">
        <v>1848</v>
      </c>
      <c r="C89" s="272"/>
      <c r="D89" s="272"/>
      <c r="E89" s="273"/>
      <c r="F89" s="36"/>
      <c r="G89" s="36"/>
      <c r="H89" s="36"/>
      <c r="I89" s="36"/>
      <c r="J89" s="36"/>
      <c r="K89" s="36"/>
      <c r="L89" s="36"/>
      <c r="M89" s="36"/>
      <c r="N89" s="36"/>
      <c r="O89" s="36"/>
    </row>
    <row r="90" spans="2:15" ht="13.35" customHeight="1">
      <c r="B90" s="651" t="s">
        <v>1849</v>
      </c>
      <c r="C90" s="272"/>
      <c r="D90" s="272"/>
      <c r="E90" s="273"/>
      <c r="F90" s="36"/>
      <c r="G90" s="36"/>
      <c r="H90" s="36"/>
      <c r="I90" s="36"/>
      <c r="J90" s="36"/>
      <c r="K90" s="36"/>
      <c r="L90" s="36"/>
      <c r="M90" s="36"/>
      <c r="N90" s="36"/>
      <c r="O90" s="36"/>
    </row>
    <row r="91" spans="2:15" ht="13.35" customHeight="1">
      <c r="B91" s="651" t="s">
        <v>1850</v>
      </c>
      <c r="C91" s="272"/>
      <c r="D91" s="272"/>
      <c r="E91" s="273"/>
      <c r="F91" s="36"/>
      <c r="G91" s="36"/>
      <c r="H91" s="36"/>
      <c r="I91" s="36"/>
      <c r="J91" s="36"/>
      <c r="K91" s="36"/>
      <c r="L91" s="36"/>
      <c r="M91" s="36"/>
      <c r="N91" s="36"/>
      <c r="O91" s="36"/>
    </row>
    <row r="92" spans="2:15" ht="13.35" customHeight="1">
      <c r="B92" s="36"/>
      <c r="C92" s="643"/>
      <c r="D92" s="636"/>
      <c r="E92" s="643"/>
      <c r="F92" s="643"/>
      <c r="G92" s="636"/>
      <c r="H92" s="643"/>
      <c r="I92" s="643"/>
      <c r="J92" s="36"/>
      <c r="K92" s="36"/>
      <c r="L92" s="36"/>
      <c r="M92" s="36"/>
      <c r="N92" s="36"/>
      <c r="O92" s="36"/>
    </row>
    <row r="93" spans="2:15" ht="13.35" customHeight="1">
      <c r="B93" s="261" t="s">
        <v>1851</v>
      </c>
      <c r="C93" s="637"/>
      <c r="D93" s="637"/>
      <c r="E93" s="637"/>
      <c r="F93" s="637"/>
      <c r="G93" s="637"/>
      <c r="H93" s="637"/>
      <c r="I93" s="637"/>
      <c r="J93" s="637"/>
      <c r="K93" s="637"/>
      <c r="L93" s="637"/>
      <c r="M93" s="637"/>
      <c r="N93" s="637"/>
      <c r="O93" s="637"/>
    </row>
    <row r="94" spans="2:15" ht="13.35" customHeight="1">
      <c r="B94" s="615" t="s">
        <v>838</v>
      </c>
      <c r="C94" s="615" t="s">
        <v>839</v>
      </c>
      <c r="D94" s="269" t="s">
        <v>840</v>
      </c>
      <c r="E94" s="615" t="s">
        <v>841</v>
      </c>
      <c r="F94" s="615" t="s">
        <v>842</v>
      </c>
      <c r="H94" s="274"/>
      <c r="I94" s="36"/>
      <c r="J94" s="36"/>
      <c r="K94" s="36"/>
      <c r="L94" s="36"/>
      <c r="M94" s="36"/>
      <c r="N94" s="36"/>
      <c r="O94" s="36"/>
    </row>
    <row r="95" spans="2:15" ht="13.35" customHeight="1">
      <c r="B95" s="1197"/>
      <c r="C95" s="800" t="s">
        <v>1724</v>
      </c>
      <c r="D95" s="1174" t="s">
        <v>1725</v>
      </c>
      <c r="E95" s="1176"/>
      <c r="F95" s="800" t="s">
        <v>95</v>
      </c>
      <c r="G95" s="36"/>
      <c r="H95" s="36"/>
      <c r="I95" s="36"/>
      <c r="J95" s="36"/>
      <c r="K95" s="36"/>
      <c r="L95" s="36"/>
      <c r="M95" s="36"/>
      <c r="N95" s="36"/>
      <c r="O95" s="36"/>
    </row>
    <row r="96" spans="2:15" ht="26.85" customHeight="1">
      <c r="B96" s="1198"/>
      <c r="C96" s="801"/>
      <c r="D96" s="334" t="s">
        <v>554</v>
      </c>
      <c r="E96" s="334" t="s">
        <v>555</v>
      </c>
      <c r="F96" s="801"/>
      <c r="G96" s="36"/>
      <c r="H96" s="36"/>
      <c r="I96" s="36"/>
      <c r="J96" s="36"/>
      <c r="K96" s="36"/>
      <c r="L96" s="36"/>
      <c r="M96" s="36"/>
      <c r="N96" s="36"/>
      <c r="O96" s="36"/>
    </row>
    <row r="97" spans="2:15" ht="13.35" customHeight="1">
      <c r="B97" s="670" t="s">
        <v>1852</v>
      </c>
      <c r="C97" s="283">
        <f>SUM(C98:C102)</f>
        <v>0</v>
      </c>
      <c r="D97" s="270"/>
      <c r="E97" s="270"/>
      <c r="F97" s="273"/>
      <c r="G97" s="36"/>
      <c r="H97" s="36"/>
      <c r="I97" s="36"/>
      <c r="J97" s="36"/>
      <c r="K97" s="36"/>
      <c r="L97" s="36"/>
      <c r="M97" s="36"/>
      <c r="N97" s="36"/>
      <c r="O97" s="36"/>
    </row>
    <row r="98" spans="2:15" ht="13.35" customHeight="1">
      <c r="B98" s="640" t="s">
        <v>1853</v>
      </c>
      <c r="C98" s="284"/>
      <c r="D98" s="270"/>
      <c r="E98" s="270"/>
      <c r="F98" s="273"/>
      <c r="G98" s="36"/>
      <c r="H98" s="36"/>
      <c r="I98" s="36"/>
      <c r="J98" s="36"/>
      <c r="K98" s="36"/>
      <c r="L98" s="36"/>
      <c r="M98" s="36"/>
      <c r="N98" s="36"/>
      <c r="O98" s="36"/>
    </row>
    <row r="99" spans="2:15" ht="13.35" customHeight="1">
      <c r="B99" s="640" t="s">
        <v>1854</v>
      </c>
      <c r="C99" s="284"/>
      <c r="D99" s="270"/>
      <c r="E99" s="270"/>
      <c r="F99" s="273"/>
      <c r="G99" s="36"/>
      <c r="H99" s="36"/>
      <c r="I99" s="36"/>
      <c r="J99" s="36"/>
      <c r="K99" s="36"/>
      <c r="L99" s="36"/>
      <c r="M99" s="36"/>
      <c r="N99" s="36"/>
      <c r="O99" s="36"/>
    </row>
    <row r="100" spans="2:15" ht="13.35" customHeight="1">
      <c r="B100" s="640" t="s">
        <v>1855</v>
      </c>
      <c r="C100" s="284"/>
      <c r="D100" s="270"/>
      <c r="E100" s="270"/>
      <c r="F100" s="273"/>
      <c r="G100" s="36"/>
      <c r="H100" s="36"/>
      <c r="I100" s="36"/>
      <c r="J100" s="36"/>
      <c r="K100" s="36"/>
      <c r="L100" s="36"/>
      <c r="M100" s="36"/>
      <c r="N100" s="36"/>
      <c r="O100" s="36"/>
    </row>
    <row r="101" spans="2:15" ht="13.35" customHeight="1">
      <c r="B101" s="640" t="s">
        <v>1856</v>
      </c>
      <c r="C101" s="284"/>
      <c r="D101" s="270"/>
      <c r="E101" s="270"/>
      <c r="F101" s="273"/>
      <c r="G101" s="36"/>
      <c r="H101" s="36"/>
      <c r="I101" s="36"/>
      <c r="J101" s="36"/>
      <c r="K101" s="36"/>
      <c r="L101" s="36"/>
      <c r="M101" s="36"/>
      <c r="N101" s="36"/>
      <c r="O101" s="36"/>
    </row>
    <row r="102" spans="2:15" ht="13.35" customHeight="1">
      <c r="B102" s="640" t="s">
        <v>1857</v>
      </c>
      <c r="C102" s="284"/>
      <c r="D102" s="270"/>
      <c r="E102" s="270"/>
      <c r="F102" s="273"/>
      <c r="G102" s="36"/>
      <c r="H102" s="36"/>
      <c r="I102" s="36"/>
      <c r="J102" s="36"/>
      <c r="K102" s="36"/>
      <c r="L102" s="36"/>
      <c r="M102" s="36"/>
      <c r="N102" s="36"/>
      <c r="O102" s="36"/>
    </row>
    <row r="103" spans="2:15" ht="26.85" customHeight="1">
      <c r="B103" s="646" t="s">
        <v>1858</v>
      </c>
      <c r="C103" s="283">
        <f>SUM(D103:E103)</f>
        <v>0</v>
      </c>
      <c r="D103" s="284"/>
      <c r="E103" s="284"/>
      <c r="F103" s="273"/>
      <c r="G103" s="36"/>
      <c r="H103" s="36"/>
      <c r="I103" s="36"/>
      <c r="J103" s="36"/>
      <c r="K103" s="36"/>
      <c r="L103" s="36"/>
      <c r="M103" s="36"/>
      <c r="N103" s="36"/>
      <c r="O103" s="36"/>
    </row>
    <row r="104" spans="2:15" ht="13.35" customHeight="1">
      <c r="B104" s="651" t="s">
        <v>1859</v>
      </c>
      <c r="C104" s="283">
        <f>SUM(D104:E104)</f>
        <v>0</v>
      </c>
      <c r="D104" s="284"/>
      <c r="E104" s="284"/>
      <c r="F104" s="273"/>
      <c r="G104" s="36"/>
      <c r="H104" s="36"/>
      <c r="I104" s="36"/>
      <c r="J104" s="36"/>
      <c r="K104" s="36"/>
      <c r="L104" s="36"/>
      <c r="M104" s="36"/>
      <c r="N104" s="36"/>
      <c r="O104" s="36"/>
    </row>
    <row r="105" spans="2:15" ht="26.85" customHeight="1">
      <c r="B105" s="646" t="s">
        <v>1860</v>
      </c>
      <c r="C105" s="283">
        <f>SUM(D105:E105)</f>
        <v>0</v>
      </c>
      <c r="D105" s="284"/>
      <c r="E105" s="284"/>
      <c r="F105" s="273"/>
      <c r="G105" s="36"/>
      <c r="H105" s="36"/>
      <c r="I105" s="36"/>
      <c r="J105" s="36"/>
      <c r="K105" s="36"/>
      <c r="L105" s="36"/>
      <c r="M105" s="36"/>
      <c r="N105" s="36"/>
      <c r="O105" s="36"/>
    </row>
    <row r="106" spans="2:15" ht="13.35" customHeight="1">
      <c r="B106" s="36"/>
      <c r="C106" s="643"/>
      <c r="D106" s="636"/>
      <c r="E106" s="643"/>
      <c r="F106" s="643"/>
      <c r="G106" s="636"/>
      <c r="H106" s="643"/>
      <c r="I106" s="643"/>
      <c r="J106" s="36"/>
      <c r="K106" s="36"/>
      <c r="L106" s="36"/>
      <c r="M106" s="36"/>
      <c r="N106" s="36"/>
      <c r="O106" s="36"/>
    </row>
    <row r="107" spans="2:15" ht="13.35" customHeight="1">
      <c r="B107" s="671" t="s">
        <v>224</v>
      </c>
      <c r="C107" s="643"/>
      <c r="D107" s="636"/>
      <c r="E107" s="643"/>
      <c r="F107" s="643"/>
      <c r="G107" s="636"/>
      <c r="H107" s="643"/>
      <c r="I107" s="643"/>
      <c r="J107" s="36"/>
      <c r="K107" s="36"/>
      <c r="L107" s="36"/>
      <c r="M107" s="36"/>
      <c r="N107" s="36"/>
      <c r="O107" s="36"/>
    </row>
    <row r="108" spans="2:15" ht="13.35" customHeight="1">
      <c r="B108" s="671" t="s">
        <v>247</v>
      </c>
      <c r="C108" s="643"/>
      <c r="D108" s="636"/>
      <c r="E108" s="643"/>
      <c r="F108" s="643"/>
      <c r="G108" s="636"/>
      <c r="H108" s="643"/>
      <c r="I108" s="643"/>
      <c r="J108" s="36"/>
      <c r="K108" s="36"/>
      <c r="L108" s="36"/>
      <c r="M108" s="36"/>
      <c r="N108" s="36"/>
      <c r="O108" s="36"/>
    </row>
    <row r="109" spans="2:15" ht="13.35" customHeight="1">
      <c r="B109" s="671" t="s">
        <v>248</v>
      </c>
      <c r="C109" s="643"/>
      <c r="D109" s="636"/>
      <c r="E109" s="643"/>
      <c r="F109" s="643"/>
      <c r="G109" s="636"/>
      <c r="H109" s="643"/>
      <c r="I109" s="643"/>
      <c r="J109" s="36"/>
      <c r="K109" s="36"/>
      <c r="L109" s="36"/>
      <c r="M109" s="36"/>
      <c r="N109" s="36"/>
      <c r="O109" s="36"/>
    </row>
    <row r="110" spans="2:15" ht="13.35" customHeight="1">
      <c r="B110" s="671" t="s">
        <v>249</v>
      </c>
      <c r="C110" s="643"/>
      <c r="D110" s="636"/>
      <c r="E110" s="643"/>
      <c r="F110" s="643"/>
      <c r="G110" s="636"/>
      <c r="H110" s="643"/>
      <c r="I110" s="643"/>
      <c r="J110" s="36"/>
      <c r="K110" s="36"/>
      <c r="L110" s="36"/>
      <c r="M110" s="36"/>
      <c r="N110" s="36"/>
      <c r="O110" s="36"/>
    </row>
    <row r="111" spans="2:15" ht="13.35" customHeight="1">
      <c r="B111" s="671" t="s">
        <v>250</v>
      </c>
      <c r="C111" s="643"/>
      <c r="D111" s="636"/>
      <c r="E111" s="643"/>
      <c r="F111" s="643"/>
      <c r="G111" s="636"/>
      <c r="H111" s="643"/>
      <c r="I111" s="643"/>
      <c r="J111" s="36"/>
      <c r="K111" s="36"/>
      <c r="L111" s="36"/>
      <c r="M111" s="36"/>
      <c r="N111" s="36"/>
      <c r="O111" s="36"/>
    </row>
    <row r="112" spans="2:15" ht="13.35" customHeight="1">
      <c r="B112" s="671" t="s">
        <v>251</v>
      </c>
      <c r="C112" s="643"/>
      <c r="D112" s="636"/>
      <c r="E112" s="643"/>
      <c r="F112" s="643"/>
      <c r="G112" s="636"/>
      <c r="H112" s="643"/>
      <c r="I112" s="643"/>
      <c r="J112" s="36"/>
      <c r="K112" s="36"/>
      <c r="L112" s="36"/>
      <c r="M112" s="36"/>
      <c r="N112" s="36"/>
      <c r="O112" s="36"/>
    </row>
    <row r="113" spans="2:15" ht="13.35" customHeight="1">
      <c r="B113" s="671" t="s">
        <v>252</v>
      </c>
      <c r="C113" s="643"/>
      <c r="D113" s="636"/>
      <c r="E113" s="643"/>
      <c r="F113" s="643"/>
      <c r="G113" s="636"/>
      <c r="H113" s="643"/>
      <c r="I113" s="643"/>
      <c r="J113" s="36"/>
      <c r="K113" s="36"/>
      <c r="L113" s="36"/>
      <c r="M113" s="36"/>
      <c r="N113" s="36"/>
      <c r="O113" s="36"/>
    </row>
    <row r="114" spans="2:15" ht="13.35" customHeight="1">
      <c r="B114" s="671" t="s">
        <v>253</v>
      </c>
      <c r="C114" s="643"/>
      <c r="D114" s="636"/>
      <c r="E114" s="643"/>
      <c r="F114" s="643"/>
      <c r="G114" s="636"/>
      <c r="H114" s="643"/>
      <c r="I114" s="643"/>
      <c r="J114" s="36"/>
      <c r="K114" s="36"/>
      <c r="L114" s="36"/>
      <c r="M114" s="36"/>
      <c r="N114" s="36"/>
      <c r="O114" s="36"/>
    </row>
    <row r="115" spans="2:15" ht="13.35" customHeight="1">
      <c r="B115" s="671" t="s">
        <v>254</v>
      </c>
      <c r="C115" s="643"/>
      <c r="D115" s="636"/>
      <c r="E115" s="643"/>
      <c r="F115" s="643"/>
      <c r="G115" s="636"/>
      <c r="H115" s="643"/>
      <c r="I115" s="643"/>
      <c r="J115" s="36"/>
      <c r="K115" s="36"/>
      <c r="L115" s="36"/>
      <c r="M115" s="36"/>
      <c r="N115" s="36"/>
      <c r="O115" s="36"/>
    </row>
    <row r="116" spans="2:15" ht="13.35" customHeight="1">
      <c r="B116" s="671" t="s">
        <v>255</v>
      </c>
      <c r="C116" s="643"/>
      <c r="D116" s="636"/>
      <c r="E116" s="643"/>
      <c r="F116" s="643"/>
      <c r="G116" s="636"/>
      <c r="H116" s="643"/>
      <c r="I116" s="643"/>
      <c r="J116" s="36"/>
      <c r="K116" s="36"/>
      <c r="L116" s="36"/>
      <c r="M116" s="36"/>
      <c r="N116" s="36"/>
      <c r="O116" s="36"/>
    </row>
    <row r="117" spans="2:15" ht="13.35" customHeight="1">
      <c r="B117" s="671" t="s">
        <v>256</v>
      </c>
      <c r="C117" s="643"/>
      <c r="D117" s="636"/>
      <c r="E117" s="643"/>
      <c r="F117" s="643"/>
      <c r="G117" s="636"/>
      <c r="H117" s="643"/>
      <c r="I117" s="643"/>
      <c r="J117" s="36"/>
      <c r="K117" s="36"/>
      <c r="L117" s="36"/>
      <c r="M117" s="36"/>
      <c r="N117" s="36"/>
      <c r="O117" s="36"/>
    </row>
    <row r="118" spans="2:15" ht="13.35" customHeight="1">
      <c r="B118" s="671" t="s">
        <v>257</v>
      </c>
      <c r="C118" s="643"/>
      <c r="D118" s="636"/>
      <c r="E118" s="643"/>
      <c r="F118" s="643"/>
      <c r="G118" s="636"/>
      <c r="H118" s="643"/>
      <c r="I118" s="643"/>
      <c r="J118" s="36"/>
      <c r="K118" s="36"/>
      <c r="L118" s="36"/>
      <c r="M118" s="36"/>
      <c r="N118" s="36"/>
      <c r="O118" s="36"/>
    </row>
    <row r="119" spans="2:15" ht="13.35" customHeight="1">
      <c r="B119" s="671" t="s">
        <v>258</v>
      </c>
      <c r="C119" s="643"/>
      <c r="D119" s="636"/>
      <c r="E119" s="643"/>
      <c r="F119" s="643"/>
      <c r="G119" s="636"/>
      <c r="H119" s="643"/>
      <c r="I119" s="643"/>
      <c r="J119" s="36"/>
      <c r="K119" s="36"/>
      <c r="L119" s="36"/>
      <c r="M119" s="36"/>
      <c r="N119" s="36"/>
      <c r="O119" s="36"/>
    </row>
    <row r="120" spans="2:15" ht="13.35" customHeight="1">
      <c r="B120" s="671" t="s">
        <v>259</v>
      </c>
      <c r="C120" s="643"/>
      <c r="D120" s="636"/>
      <c r="E120" s="643"/>
      <c r="F120" s="643"/>
      <c r="G120" s="636"/>
      <c r="H120" s="643"/>
      <c r="I120" s="643"/>
      <c r="J120" s="36"/>
      <c r="K120" s="36"/>
      <c r="L120" s="36"/>
      <c r="M120" s="36"/>
      <c r="N120" s="36"/>
      <c r="O120" s="36"/>
    </row>
    <row r="121" spans="2:15" ht="13.35" customHeight="1">
      <c r="B121" s="671" t="s">
        <v>260</v>
      </c>
      <c r="C121" s="643"/>
      <c r="D121" s="636"/>
      <c r="E121" s="643"/>
      <c r="F121" s="643"/>
      <c r="G121" s="636"/>
      <c r="H121" s="643"/>
      <c r="I121" s="643"/>
      <c r="J121" s="36"/>
      <c r="K121" s="36"/>
      <c r="L121" s="36"/>
      <c r="M121" s="36"/>
      <c r="N121" s="36"/>
      <c r="O121" s="36"/>
    </row>
    <row r="122" spans="2:15" ht="13.35" customHeight="1">
      <c r="B122" s="671" t="s">
        <v>261</v>
      </c>
      <c r="C122" s="643"/>
      <c r="D122" s="636"/>
      <c r="E122" s="643"/>
      <c r="F122" s="643"/>
      <c r="G122" s="636"/>
      <c r="H122" s="643"/>
      <c r="I122" s="643"/>
      <c r="J122" s="36"/>
      <c r="K122" s="36"/>
      <c r="L122" s="36"/>
      <c r="M122" s="36"/>
      <c r="N122" s="36"/>
      <c r="O122" s="36"/>
    </row>
    <row r="123" spans="2:15" ht="13.35" customHeight="1">
      <c r="B123" s="671" t="s">
        <v>262</v>
      </c>
      <c r="C123" s="643"/>
      <c r="D123" s="636"/>
      <c r="E123" s="643"/>
      <c r="F123" s="643"/>
      <c r="G123" s="636"/>
      <c r="H123" s="643"/>
      <c r="I123" s="643"/>
      <c r="J123" s="36"/>
      <c r="K123" s="36"/>
      <c r="L123" s="36"/>
      <c r="M123" s="36"/>
      <c r="N123" s="36"/>
      <c r="O123" s="36"/>
    </row>
    <row r="124" spans="2:15" ht="13.35" customHeight="1">
      <c r="B124" s="671" t="s">
        <v>263</v>
      </c>
      <c r="C124" s="643"/>
      <c r="D124" s="636"/>
      <c r="E124" s="643"/>
      <c r="F124" s="643"/>
      <c r="G124" s="636"/>
      <c r="H124" s="643"/>
      <c r="I124" s="643"/>
      <c r="J124" s="36"/>
      <c r="K124" s="36"/>
      <c r="L124" s="36"/>
      <c r="M124" s="36"/>
      <c r="N124" s="36"/>
      <c r="O124" s="36"/>
    </row>
    <row r="125" spans="2:15" ht="13.35" customHeight="1">
      <c r="B125" s="671" t="s">
        <v>264</v>
      </c>
      <c r="C125" s="643"/>
      <c r="D125" s="636"/>
      <c r="E125" s="643"/>
      <c r="F125" s="643"/>
      <c r="G125" s="636"/>
      <c r="H125" s="643"/>
      <c r="I125" s="643"/>
      <c r="J125" s="36"/>
      <c r="K125" s="36"/>
      <c r="L125" s="36"/>
      <c r="M125" s="36"/>
      <c r="N125" s="36"/>
      <c r="O125" s="36"/>
    </row>
    <row r="126" spans="2:15" ht="13.35" customHeight="1">
      <c r="B126" s="671" t="s">
        <v>265</v>
      </c>
      <c r="C126" s="643"/>
      <c r="D126" s="636"/>
      <c r="E126" s="643"/>
      <c r="F126" s="643"/>
      <c r="G126" s="636"/>
      <c r="H126" s="643"/>
      <c r="I126" s="643"/>
      <c r="J126" s="36"/>
      <c r="K126" s="36"/>
      <c r="L126" s="36"/>
      <c r="M126" s="36"/>
      <c r="N126" s="36"/>
      <c r="O126" s="36"/>
    </row>
    <row r="127" spans="2:15" ht="13.35" customHeight="1">
      <c r="B127" s="671" t="s">
        <v>266</v>
      </c>
      <c r="C127" s="643"/>
      <c r="D127" s="636"/>
      <c r="E127" s="643"/>
      <c r="F127" s="643"/>
      <c r="G127" s="636"/>
      <c r="H127" s="643"/>
      <c r="I127" s="643"/>
      <c r="J127" s="36"/>
      <c r="K127" s="36"/>
      <c r="L127" s="36"/>
      <c r="M127" s="36"/>
      <c r="N127" s="36"/>
      <c r="O127" s="36"/>
    </row>
    <row r="128" spans="2:15" ht="13.35" customHeight="1">
      <c r="B128" s="671" t="s">
        <v>267</v>
      </c>
      <c r="C128" s="643"/>
      <c r="D128" s="636"/>
      <c r="E128" s="643"/>
      <c r="F128" s="643"/>
      <c r="G128" s="636"/>
      <c r="H128" s="643"/>
      <c r="I128" s="643"/>
      <c r="J128" s="36"/>
      <c r="K128" s="36"/>
      <c r="L128" s="36"/>
      <c r="M128" s="36"/>
      <c r="N128" s="36"/>
      <c r="O128" s="36"/>
    </row>
    <row r="129" spans="2:15" ht="13.35" customHeight="1">
      <c r="B129" s="671" t="s">
        <v>268</v>
      </c>
      <c r="C129" s="643"/>
      <c r="D129" s="636"/>
      <c r="E129" s="643"/>
      <c r="F129" s="643"/>
      <c r="G129" s="636"/>
      <c r="H129" s="643"/>
      <c r="I129" s="643"/>
      <c r="J129" s="36"/>
      <c r="K129" s="36"/>
      <c r="L129" s="36"/>
      <c r="M129" s="36"/>
      <c r="N129" s="36"/>
      <c r="O129" s="36"/>
    </row>
    <row r="130" spans="2:15" ht="13.35" customHeight="1">
      <c r="B130" s="671" t="s">
        <v>269</v>
      </c>
      <c r="C130" s="643"/>
      <c r="D130" s="636"/>
      <c r="E130" s="643"/>
      <c r="F130" s="643"/>
      <c r="G130" s="636"/>
      <c r="H130" s="643"/>
      <c r="I130" s="643"/>
      <c r="J130" s="36"/>
      <c r="K130" s="36"/>
      <c r="L130" s="36"/>
      <c r="M130" s="36"/>
      <c r="N130" s="36"/>
      <c r="O130" s="36"/>
    </row>
    <row r="131" spans="2:15" ht="13.35" customHeight="1">
      <c r="B131" s="671" t="s">
        <v>270</v>
      </c>
      <c r="C131" s="643"/>
      <c r="D131" s="636"/>
      <c r="E131" s="643"/>
      <c r="F131" s="643"/>
      <c r="G131" s="636"/>
      <c r="H131" s="643"/>
      <c r="I131" s="643"/>
      <c r="J131" s="36"/>
      <c r="K131" s="36"/>
      <c r="L131" s="36"/>
      <c r="M131" s="36"/>
      <c r="N131" s="36"/>
      <c r="O131" s="36"/>
    </row>
    <row r="132" spans="2:15" ht="13.35" customHeight="1">
      <c r="B132" s="671" t="s">
        <v>271</v>
      </c>
      <c r="C132" s="643"/>
      <c r="D132" s="636"/>
      <c r="E132" s="643"/>
      <c r="F132" s="643"/>
      <c r="G132" s="636"/>
      <c r="H132" s="643"/>
      <c r="I132" s="643"/>
      <c r="J132" s="36"/>
      <c r="K132" s="36"/>
      <c r="L132" s="36"/>
      <c r="M132" s="36"/>
      <c r="N132" s="36"/>
      <c r="O132" s="36"/>
    </row>
    <row r="133" spans="2:15" ht="13.35" customHeight="1">
      <c r="B133" s="671" t="s">
        <v>272</v>
      </c>
      <c r="C133" s="643"/>
      <c r="D133" s="636"/>
      <c r="E133" s="643"/>
      <c r="F133" s="643"/>
      <c r="G133" s="636"/>
      <c r="H133" s="643"/>
      <c r="I133" s="643"/>
      <c r="J133" s="36"/>
      <c r="K133" s="36"/>
      <c r="L133" s="36"/>
      <c r="M133" s="36"/>
      <c r="N133" s="36"/>
      <c r="O133" s="36"/>
    </row>
    <row r="134" spans="2:15" ht="13.35" customHeight="1">
      <c r="B134" s="671" t="s">
        <v>273</v>
      </c>
      <c r="C134" s="643"/>
      <c r="D134" s="636"/>
      <c r="E134" s="643"/>
      <c r="F134" s="643"/>
      <c r="G134" s="636"/>
      <c r="H134" s="643"/>
      <c r="I134" s="643"/>
      <c r="J134" s="36"/>
      <c r="K134" s="36"/>
      <c r="L134" s="36"/>
      <c r="M134" s="36"/>
      <c r="N134" s="36"/>
      <c r="O134" s="36"/>
    </row>
    <row r="135" spans="2:15" ht="13.35" customHeight="1">
      <c r="B135" s="671" t="s">
        <v>274</v>
      </c>
      <c r="C135" s="643"/>
      <c r="D135" s="636"/>
      <c r="E135" s="643"/>
      <c r="F135" s="643"/>
      <c r="G135" s="636"/>
      <c r="H135" s="643"/>
      <c r="I135" s="643"/>
      <c r="J135" s="36"/>
      <c r="K135" s="36"/>
      <c r="L135" s="36"/>
      <c r="M135" s="36"/>
      <c r="N135" s="36"/>
      <c r="O135" s="36"/>
    </row>
    <row r="136" spans="2:15" ht="13.35" customHeight="1">
      <c r="B136" s="671" t="s">
        <v>275</v>
      </c>
      <c r="C136" s="643"/>
      <c r="D136" s="636"/>
      <c r="E136" s="643"/>
      <c r="F136" s="643"/>
      <c r="G136" s="636"/>
      <c r="H136" s="643"/>
      <c r="I136" s="643"/>
      <c r="J136" s="36"/>
      <c r="K136" s="36"/>
      <c r="L136" s="36"/>
      <c r="M136" s="36"/>
      <c r="N136" s="36"/>
      <c r="O136" s="36"/>
    </row>
    <row r="137" spans="2:15" ht="13.35" customHeight="1">
      <c r="B137" s="671" t="s">
        <v>276</v>
      </c>
      <c r="C137" s="643"/>
      <c r="D137" s="636"/>
      <c r="E137" s="643"/>
      <c r="F137" s="643"/>
      <c r="G137" s="636"/>
      <c r="H137" s="643"/>
      <c r="I137" s="643"/>
      <c r="J137" s="36"/>
      <c r="K137" s="36"/>
      <c r="L137" s="36"/>
      <c r="M137" s="36"/>
      <c r="N137" s="36"/>
      <c r="O137" s="36"/>
    </row>
    <row r="138" spans="2:15" ht="13.35" customHeight="1">
      <c r="B138" s="671" t="s">
        <v>277</v>
      </c>
      <c r="C138" s="643"/>
      <c r="D138" s="636"/>
      <c r="E138" s="643"/>
      <c r="F138" s="643"/>
      <c r="G138" s="636"/>
      <c r="H138" s="643"/>
      <c r="I138" s="643"/>
      <c r="J138" s="36"/>
      <c r="K138" s="36"/>
      <c r="L138" s="36"/>
      <c r="M138" s="36"/>
      <c r="N138" s="36"/>
      <c r="O138" s="36"/>
    </row>
    <row r="139" spans="2:15" ht="13.35" customHeight="1">
      <c r="B139" s="671" t="s">
        <v>278</v>
      </c>
      <c r="C139" s="643"/>
      <c r="D139" s="636"/>
      <c r="E139" s="643"/>
      <c r="F139" s="643"/>
      <c r="G139" s="636"/>
      <c r="H139" s="643"/>
      <c r="I139" s="643"/>
      <c r="J139" s="36"/>
      <c r="K139" s="36"/>
      <c r="L139" s="36"/>
      <c r="M139" s="36"/>
      <c r="N139" s="36"/>
      <c r="O139" s="36"/>
    </row>
    <row r="140" spans="2:15" ht="13.35" customHeight="1">
      <c r="B140" s="671" t="s">
        <v>279</v>
      </c>
      <c r="C140" s="643"/>
      <c r="D140" s="636"/>
      <c r="E140" s="643"/>
      <c r="F140" s="643"/>
      <c r="G140" s="636"/>
      <c r="H140" s="643"/>
      <c r="I140" s="643"/>
      <c r="J140" s="36"/>
      <c r="K140" s="36"/>
      <c r="L140" s="36"/>
      <c r="M140" s="36"/>
      <c r="N140" s="36"/>
      <c r="O140" s="36"/>
    </row>
    <row r="141" spans="2:15" ht="13.35" customHeight="1">
      <c r="B141" s="671" t="s">
        <v>280</v>
      </c>
      <c r="C141" s="643"/>
      <c r="D141" s="636"/>
      <c r="E141" s="643"/>
      <c r="F141" s="643"/>
      <c r="G141" s="636"/>
      <c r="H141" s="643"/>
      <c r="I141" s="643"/>
      <c r="J141" s="36"/>
      <c r="K141" s="36"/>
      <c r="L141" s="36"/>
      <c r="M141" s="36"/>
      <c r="N141" s="36"/>
      <c r="O141" s="36"/>
    </row>
    <row r="142" spans="2:15" ht="13.35" customHeight="1">
      <c r="B142" s="671" t="s">
        <v>281</v>
      </c>
      <c r="C142" s="643"/>
      <c r="D142" s="636"/>
      <c r="E142" s="643"/>
      <c r="F142" s="643"/>
      <c r="G142" s="636"/>
      <c r="H142" s="643"/>
      <c r="I142" s="643"/>
      <c r="J142" s="36"/>
      <c r="K142" s="36"/>
      <c r="L142" s="36"/>
      <c r="M142" s="36"/>
      <c r="N142" s="36"/>
      <c r="O142" s="36"/>
    </row>
    <row r="143" spans="2:15" ht="13.35" customHeight="1">
      <c r="B143" s="671" t="s">
        <v>282</v>
      </c>
      <c r="C143" s="643"/>
      <c r="D143" s="636"/>
      <c r="E143" s="643"/>
      <c r="F143" s="643"/>
      <c r="G143" s="636"/>
      <c r="H143" s="643"/>
      <c r="I143" s="643"/>
      <c r="J143" s="36"/>
      <c r="K143" s="36"/>
      <c r="L143" s="36"/>
      <c r="M143" s="36"/>
      <c r="N143" s="36"/>
      <c r="O143" s="36"/>
    </row>
    <row r="144" spans="2:15" ht="13.35" customHeight="1">
      <c r="B144" s="671" t="s">
        <v>283</v>
      </c>
      <c r="C144" s="643"/>
      <c r="D144" s="636"/>
      <c r="E144" s="643"/>
      <c r="F144" s="643"/>
      <c r="G144" s="636"/>
      <c r="H144" s="643"/>
      <c r="I144" s="643"/>
      <c r="J144" s="36"/>
      <c r="K144" s="36"/>
      <c r="L144" s="36"/>
      <c r="M144" s="36"/>
      <c r="N144" s="36"/>
      <c r="O144" s="36"/>
    </row>
    <row r="145" spans="2:15" ht="13.35" customHeight="1">
      <c r="B145" s="671" t="s">
        <v>284</v>
      </c>
      <c r="C145" s="643"/>
      <c r="D145" s="636"/>
      <c r="E145" s="643"/>
      <c r="F145" s="643"/>
      <c r="G145" s="636"/>
      <c r="H145" s="643"/>
      <c r="I145" s="643"/>
      <c r="J145" s="36"/>
      <c r="K145" s="36"/>
      <c r="L145" s="36"/>
      <c r="M145" s="36"/>
      <c r="N145" s="36"/>
      <c r="O145" s="36"/>
    </row>
    <row r="146" spans="2:15" ht="13.35" customHeight="1">
      <c r="B146" s="671" t="s">
        <v>285</v>
      </c>
      <c r="C146" s="643"/>
      <c r="D146" s="636"/>
      <c r="E146" s="643"/>
      <c r="F146" s="643"/>
      <c r="G146" s="636"/>
      <c r="H146" s="643"/>
      <c r="I146" s="643"/>
      <c r="J146" s="36"/>
      <c r="K146" s="36"/>
      <c r="L146" s="36"/>
      <c r="M146" s="36"/>
      <c r="N146" s="36"/>
      <c r="O146" s="36"/>
    </row>
    <row r="147" spans="2:15" ht="13.35" customHeight="1">
      <c r="B147" s="671" t="s">
        <v>286</v>
      </c>
      <c r="C147" s="643"/>
      <c r="D147" s="636"/>
      <c r="E147" s="643"/>
      <c r="F147" s="643"/>
      <c r="G147" s="636"/>
      <c r="H147" s="643"/>
      <c r="I147" s="643"/>
      <c r="J147" s="36"/>
      <c r="K147" s="36"/>
      <c r="L147" s="36"/>
      <c r="M147" s="36"/>
      <c r="N147" s="36"/>
      <c r="O147" s="36"/>
    </row>
    <row r="148" spans="2:15" ht="13.35" customHeight="1">
      <c r="B148" s="671" t="s">
        <v>287</v>
      </c>
      <c r="C148" s="643"/>
      <c r="D148" s="636"/>
      <c r="E148" s="643"/>
      <c r="F148" s="643"/>
      <c r="G148" s="636"/>
      <c r="H148" s="643"/>
      <c r="I148" s="643"/>
      <c r="J148" s="36"/>
      <c r="K148" s="36"/>
      <c r="L148" s="36"/>
      <c r="M148" s="36"/>
      <c r="N148" s="36"/>
      <c r="O148" s="36"/>
    </row>
    <row r="149" spans="2:15" ht="13.35" customHeight="1">
      <c r="B149" s="671" t="s">
        <v>288</v>
      </c>
      <c r="C149" s="643"/>
      <c r="D149" s="636"/>
      <c r="E149" s="643"/>
      <c r="F149" s="643"/>
      <c r="G149" s="636"/>
      <c r="H149" s="643"/>
      <c r="I149" s="643"/>
      <c r="J149" s="36"/>
      <c r="K149" s="36"/>
      <c r="L149" s="36"/>
      <c r="M149" s="36"/>
      <c r="N149" s="36"/>
      <c r="O149" s="36"/>
    </row>
    <row r="150" spans="2:15" ht="13.35" customHeight="1">
      <c r="B150" s="671" t="s">
        <v>289</v>
      </c>
      <c r="C150" s="643"/>
      <c r="D150" s="636"/>
      <c r="E150" s="643"/>
      <c r="F150" s="643"/>
      <c r="G150" s="636"/>
      <c r="H150" s="643"/>
      <c r="I150" s="643"/>
      <c r="J150" s="36"/>
      <c r="K150" s="36"/>
      <c r="L150" s="36"/>
      <c r="M150" s="36"/>
      <c r="N150" s="36"/>
      <c r="O150" s="36"/>
    </row>
    <row r="151" spans="2:15" ht="13.35" customHeight="1">
      <c r="B151" s="671" t="s">
        <v>290</v>
      </c>
      <c r="C151" s="643"/>
      <c r="D151" s="636"/>
      <c r="E151" s="643"/>
      <c r="F151" s="643"/>
      <c r="G151" s="636"/>
      <c r="H151" s="643"/>
      <c r="I151" s="643"/>
      <c r="J151" s="36"/>
      <c r="K151" s="36"/>
      <c r="L151" s="36"/>
      <c r="M151" s="36"/>
      <c r="N151" s="36"/>
      <c r="O151" s="36"/>
    </row>
    <row r="152" spans="2:15" ht="13.35" customHeight="1">
      <c r="B152" s="671" t="s">
        <v>291</v>
      </c>
      <c r="C152" s="643"/>
      <c r="D152" s="636"/>
      <c r="E152" s="643"/>
      <c r="F152" s="643"/>
      <c r="G152" s="636"/>
      <c r="H152" s="643"/>
      <c r="I152" s="643"/>
      <c r="J152" s="36"/>
      <c r="K152" s="36"/>
      <c r="L152" s="36"/>
      <c r="M152" s="36"/>
      <c r="N152" s="36"/>
      <c r="O152" s="36"/>
    </row>
    <row r="153" spans="2:15" ht="13.35" customHeight="1">
      <c r="B153" s="671" t="s">
        <v>292</v>
      </c>
      <c r="C153" s="643"/>
      <c r="D153" s="636"/>
      <c r="E153" s="643"/>
      <c r="F153" s="643"/>
      <c r="G153" s="636"/>
      <c r="H153" s="643"/>
      <c r="I153" s="643"/>
      <c r="J153" s="36"/>
      <c r="K153" s="36"/>
      <c r="L153" s="36"/>
      <c r="M153" s="36"/>
      <c r="N153" s="36"/>
      <c r="O153" s="36"/>
    </row>
    <row r="154" spans="2:15" ht="13.35" customHeight="1">
      <c r="B154" s="671" t="s">
        <v>293</v>
      </c>
      <c r="C154" s="643"/>
      <c r="D154" s="636"/>
      <c r="E154" s="643"/>
      <c r="F154" s="643"/>
      <c r="G154" s="636"/>
      <c r="H154" s="643"/>
      <c r="I154" s="643"/>
      <c r="J154" s="36"/>
      <c r="K154" s="36"/>
      <c r="L154" s="36"/>
      <c r="M154" s="36"/>
      <c r="N154" s="36"/>
      <c r="O154" s="36"/>
    </row>
    <row r="155" spans="2:15" ht="13.35" customHeight="1">
      <c r="B155" s="671" t="s">
        <v>294</v>
      </c>
      <c r="C155" s="643"/>
      <c r="D155" s="636"/>
      <c r="E155" s="643"/>
      <c r="F155" s="643"/>
      <c r="G155" s="636"/>
      <c r="H155" s="643"/>
      <c r="I155" s="643"/>
      <c r="J155" s="36"/>
      <c r="K155" s="36"/>
      <c r="L155" s="36"/>
      <c r="M155" s="36"/>
      <c r="N155" s="36"/>
      <c r="O155" s="36"/>
    </row>
    <row r="156" spans="2:15" ht="13.35" customHeight="1">
      <c r="B156" s="671" t="s">
        <v>295</v>
      </c>
    </row>
    <row r="157" spans="2:15" ht="13.35" customHeight="1">
      <c r="B157" s="671" t="s">
        <v>296</v>
      </c>
    </row>
    <row r="158" spans="2:15" ht="13.35" customHeight="1">
      <c r="B158" s="671" t="s">
        <v>297</v>
      </c>
    </row>
    <row r="159" spans="2:15" ht="13.35" customHeight="1">
      <c r="B159" s="671" t="s">
        <v>298</v>
      </c>
    </row>
    <row r="160" spans="2:15" ht="13.35" customHeight="1">
      <c r="B160" s="671" t="s">
        <v>299</v>
      </c>
    </row>
    <row r="161" spans="2:2" ht="13.35" customHeight="1">
      <c r="B161" s="671" t="s">
        <v>300</v>
      </c>
    </row>
    <row r="162" spans="2:2" ht="13.35" customHeight="1">
      <c r="B162" s="671" t="s">
        <v>301</v>
      </c>
    </row>
    <row r="163" spans="2:2" ht="13.35" customHeight="1">
      <c r="B163" s="671" t="s">
        <v>302</v>
      </c>
    </row>
    <row r="164" spans="2:2" ht="13.35" customHeight="1">
      <c r="B164" s="671" t="s">
        <v>1861</v>
      </c>
    </row>
    <row r="165" spans="2:2" ht="13.35" customHeight="1">
      <c r="B165" s="671" t="s">
        <v>304</v>
      </c>
    </row>
    <row r="166" spans="2:2" ht="13.35" customHeight="1">
      <c r="B166" s="671" t="s">
        <v>305</v>
      </c>
    </row>
    <row r="167" spans="2:2" ht="13.35" customHeight="1">
      <c r="B167" s="671" t="s">
        <v>306</v>
      </c>
    </row>
    <row r="168" spans="2:2" ht="13.35" customHeight="1">
      <c r="B168" s="671" t="s">
        <v>307</v>
      </c>
    </row>
    <row r="169" spans="2:2" ht="13.35" customHeight="1">
      <c r="B169" s="671" t="s">
        <v>308</v>
      </c>
    </row>
    <row r="170" spans="2:2" ht="13.35" customHeight="1">
      <c r="B170" s="671" t="s">
        <v>309</v>
      </c>
    </row>
    <row r="171" spans="2:2" ht="13.35" customHeight="1">
      <c r="B171" s="671" t="s">
        <v>310</v>
      </c>
    </row>
    <row r="172" spans="2:2" ht="13.35" customHeight="1">
      <c r="B172" s="671" t="s">
        <v>311</v>
      </c>
    </row>
    <row r="173" spans="2:2" ht="13.35" customHeight="1">
      <c r="B173" s="671" t="s">
        <v>312</v>
      </c>
    </row>
    <row r="174" spans="2:2" ht="13.35" customHeight="1">
      <c r="B174" s="671" t="s">
        <v>313</v>
      </c>
    </row>
    <row r="175" spans="2:2" ht="13.35" customHeight="1">
      <c r="B175" s="671" t="s">
        <v>314</v>
      </c>
    </row>
    <row r="176" spans="2:2" ht="13.35" customHeight="1">
      <c r="B176" s="671" t="s">
        <v>315</v>
      </c>
    </row>
    <row r="177" spans="2:2" ht="13.35" customHeight="1">
      <c r="B177" s="671" t="s">
        <v>316</v>
      </c>
    </row>
    <row r="178" spans="2:2" ht="13.35" customHeight="1">
      <c r="B178" s="671" t="s">
        <v>317</v>
      </c>
    </row>
    <row r="179" spans="2:2" ht="13.35" customHeight="1">
      <c r="B179" s="671" t="s">
        <v>318</v>
      </c>
    </row>
    <row r="180" spans="2:2" ht="13.35" customHeight="1">
      <c r="B180" s="671" t="s">
        <v>319</v>
      </c>
    </row>
    <row r="181" spans="2:2" ht="13.35" customHeight="1">
      <c r="B181" s="671" t="s">
        <v>320</v>
      </c>
    </row>
    <row r="182" spans="2:2" ht="13.35" customHeight="1">
      <c r="B182" s="671" t="s">
        <v>321</v>
      </c>
    </row>
    <row r="183" spans="2:2" ht="13.35" customHeight="1">
      <c r="B183" s="671" t="s">
        <v>322</v>
      </c>
    </row>
    <row r="184" spans="2:2" ht="13.35" customHeight="1">
      <c r="B184" s="671" t="s">
        <v>323</v>
      </c>
    </row>
    <row r="185" spans="2:2" ht="13.35" customHeight="1">
      <c r="B185" s="671" t="s">
        <v>324</v>
      </c>
    </row>
    <row r="186" spans="2:2" ht="13.35" customHeight="1">
      <c r="B186" s="671" t="s">
        <v>325</v>
      </c>
    </row>
    <row r="187" spans="2:2" ht="13.35" customHeight="1">
      <c r="B187" s="671" t="s">
        <v>326</v>
      </c>
    </row>
    <row r="188" spans="2:2" ht="13.35" customHeight="1">
      <c r="B188" s="671" t="s">
        <v>327</v>
      </c>
    </row>
    <row r="189" spans="2:2" ht="13.35" customHeight="1">
      <c r="B189" s="671" t="s">
        <v>328</v>
      </c>
    </row>
    <row r="190" spans="2:2" ht="13.35" customHeight="1">
      <c r="B190" s="671" t="s">
        <v>329</v>
      </c>
    </row>
    <row r="191" spans="2:2" ht="13.35" customHeight="1">
      <c r="B191" s="671" t="s">
        <v>330</v>
      </c>
    </row>
    <row r="192" spans="2:2" ht="13.35" customHeight="1">
      <c r="B192" s="671" t="s">
        <v>331</v>
      </c>
    </row>
    <row r="193" spans="2:2" ht="13.35" customHeight="1">
      <c r="B193" s="671" t="s">
        <v>332</v>
      </c>
    </row>
    <row r="194" spans="2:2" ht="13.35" customHeight="1">
      <c r="B194" s="671" t="s">
        <v>333</v>
      </c>
    </row>
    <row r="195" spans="2:2" ht="13.35" customHeight="1">
      <c r="B195" s="671" t="s">
        <v>334</v>
      </c>
    </row>
    <row r="196" spans="2:2" ht="13.35" customHeight="1">
      <c r="B196" s="671" t="s">
        <v>335</v>
      </c>
    </row>
    <row r="197" spans="2:2" ht="13.35" customHeight="1">
      <c r="B197" s="671" t="s">
        <v>336</v>
      </c>
    </row>
    <row r="198" spans="2:2" ht="13.35" customHeight="1">
      <c r="B198" s="671" t="s">
        <v>337</v>
      </c>
    </row>
    <row r="199" spans="2:2" ht="13.35" customHeight="1">
      <c r="B199" s="671" t="s">
        <v>338</v>
      </c>
    </row>
    <row r="200" spans="2:2" ht="13.35" customHeight="1">
      <c r="B200" s="671" t="s">
        <v>339</v>
      </c>
    </row>
    <row r="201" spans="2:2" ht="13.35" customHeight="1">
      <c r="B201" s="671" t="s">
        <v>340</v>
      </c>
    </row>
    <row r="202" spans="2:2" ht="13.35" customHeight="1">
      <c r="B202" s="671" t="s">
        <v>341</v>
      </c>
    </row>
    <row r="203" spans="2:2" ht="13.35" customHeight="1">
      <c r="B203" s="671" t="s">
        <v>342</v>
      </c>
    </row>
    <row r="204" spans="2:2" ht="13.35" customHeight="1">
      <c r="B204" s="671" t="s">
        <v>343</v>
      </c>
    </row>
    <row r="205" spans="2:2" ht="13.35" customHeight="1">
      <c r="B205" s="671" t="s">
        <v>344</v>
      </c>
    </row>
    <row r="206" spans="2:2" ht="13.35" customHeight="1">
      <c r="B206" s="671" t="s">
        <v>345</v>
      </c>
    </row>
    <row r="207" spans="2:2" ht="13.35" customHeight="1">
      <c r="B207" s="671" t="s">
        <v>346</v>
      </c>
    </row>
    <row r="208" spans="2:2" ht="13.35" customHeight="1">
      <c r="B208" s="671" t="s">
        <v>347</v>
      </c>
    </row>
    <row r="209" spans="2:2" ht="13.35" customHeight="1">
      <c r="B209" s="671" t="s">
        <v>348</v>
      </c>
    </row>
    <row r="210" spans="2:2" ht="13.35" customHeight="1">
      <c r="B210" s="671" t="s">
        <v>349</v>
      </c>
    </row>
    <row r="211" spans="2:2" ht="13.35" customHeight="1">
      <c r="B211" s="671" t="s">
        <v>350</v>
      </c>
    </row>
    <row r="212" spans="2:2" ht="13.35" customHeight="1">
      <c r="B212" s="671" t="s">
        <v>351</v>
      </c>
    </row>
    <row r="213" spans="2:2" ht="13.35" customHeight="1">
      <c r="B213" s="671" t="s">
        <v>352</v>
      </c>
    </row>
    <row r="214" spans="2:2" ht="13.35" customHeight="1">
      <c r="B214" s="671" t="s">
        <v>353</v>
      </c>
    </row>
    <row r="215" spans="2:2" ht="13.35" customHeight="1">
      <c r="B215" s="671" t="s">
        <v>354</v>
      </c>
    </row>
    <row r="216" spans="2:2" ht="13.35" customHeight="1">
      <c r="B216" s="671" t="s">
        <v>355</v>
      </c>
    </row>
    <row r="217" spans="2:2" ht="13.35" customHeight="1">
      <c r="B217" s="671" t="s">
        <v>356</v>
      </c>
    </row>
    <row r="218" spans="2:2" ht="13.35" customHeight="1">
      <c r="B218" s="671" t="s">
        <v>357</v>
      </c>
    </row>
    <row r="219" spans="2:2" ht="13.35" customHeight="1">
      <c r="B219" s="671" t="s">
        <v>358</v>
      </c>
    </row>
    <row r="220" spans="2:2" ht="13.35" customHeight="1">
      <c r="B220" s="671" t="s">
        <v>359</v>
      </c>
    </row>
    <row r="221" spans="2:2" ht="13.35" customHeight="1">
      <c r="B221" s="671" t="s">
        <v>360</v>
      </c>
    </row>
    <row r="222" spans="2:2" ht="13.35" customHeight="1">
      <c r="B222" s="671" t="s">
        <v>361</v>
      </c>
    </row>
    <row r="223" spans="2:2" ht="13.35" customHeight="1">
      <c r="B223" s="671" t="s">
        <v>362</v>
      </c>
    </row>
    <row r="224" spans="2:2" ht="13.35" customHeight="1">
      <c r="B224" s="671" t="s">
        <v>363</v>
      </c>
    </row>
    <row r="225" spans="2:2" ht="13.35" customHeight="1">
      <c r="B225" s="671" t="s">
        <v>364</v>
      </c>
    </row>
    <row r="226" spans="2:2" ht="13.35" customHeight="1">
      <c r="B226" s="671" t="s">
        <v>365</v>
      </c>
    </row>
    <row r="227" spans="2:2" ht="13.35" customHeight="1">
      <c r="B227" s="671" t="s">
        <v>366</v>
      </c>
    </row>
    <row r="228" spans="2:2" ht="13.35" customHeight="1">
      <c r="B228" s="671" t="s">
        <v>367</v>
      </c>
    </row>
    <row r="229" spans="2:2" ht="13.35" customHeight="1">
      <c r="B229" s="671" t="s">
        <v>368</v>
      </c>
    </row>
    <row r="230" spans="2:2" ht="13.35" customHeight="1">
      <c r="B230" s="671" t="s">
        <v>369</v>
      </c>
    </row>
    <row r="231" spans="2:2" ht="13.35" customHeight="1">
      <c r="B231" s="671" t="s">
        <v>370</v>
      </c>
    </row>
    <row r="232" spans="2:2" ht="13.35" customHeight="1">
      <c r="B232" s="671" t="s">
        <v>371</v>
      </c>
    </row>
    <row r="233" spans="2:2" ht="13.35" customHeight="1">
      <c r="B233" s="671" t="s">
        <v>372</v>
      </c>
    </row>
    <row r="234" spans="2:2" ht="13.35" customHeight="1">
      <c r="B234" s="671" t="s">
        <v>373</v>
      </c>
    </row>
    <row r="235" spans="2:2" ht="13.35" customHeight="1">
      <c r="B235" s="671" t="s">
        <v>374</v>
      </c>
    </row>
    <row r="236" spans="2:2" ht="13.35" customHeight="1">
      <c r="B236" s="671" t="s">
        <v>375</v>
      </c>
    </row>
    <row r="237" spans="2:2" ht="13.35" customHeight="1">
      <c r="B237" s="671" t="s">
        <v>376</v>
      </c>
    </row>
    <row r="238" spans="2:2" ht="13.35" customHeight="1">
      <c r="B238" s="671" t="s">
        <v>377</v>
      </c>
    </row>
    <row r="239" spans="2:2" ht="13.35" customHeight="1">
      <c r="B239" s="671" t="s">
        <v>378</v>
      </c>
    </row>
    <row r="240" spans="2:2" ht="13.35" customHeight="1">
      <c r="B240" s="671" t="s">
        <v>379</v>
      </c>
    </row>
    <row r="241" spans="2:2" ht="13.35" customHeight="1">
      <c r="B241" s="671" t="s">
        <v>380</v>
      </c>
    </row>
    <row r="242" spans="2:2" ht="13.35" customHeight="1">
      <c r="B242" s="671" t="s">
        <v>381</v>
      </c>
    </row>
    <row r="243" spans="2:2" ht="13.35" customHeight="1">
      <c r="B243" s="671" t="s">
        <v>382</v>
      </c>
    </row>
    <row r="244" spans="2:2" ht="13.35" customHeight="1">
      <c r="B244" s="671" t="s">
        <v>383</v>
      </c>
    </row>
    <row r="245" spans="2:2" ht="13.35" customHeight="1">
      <c r="B245" s="671" t="s">
        <v>384</v>
      </c>
    </row>
    <row r="246" spans="2:2" ht="13.35" customHeight="1">
      <c r="B246" s="671" t="s">
        <v>385</v>
      </c>
    </row>
    <row r="247" spans="2:2" ht="13.35" customHeight="1">
      <c r="B247" s="671" t="s">
        <v>386</v>
      </c>
    </row>
    <row r="248" spans="2:2" ht="13.35" customHeight="1">
      <c r="B248" s="671" t="s">
        <v>387</v>
      </c>
    </row>
    <row r="249" spans="2:2" ht="13.35" customHeight="1">
      <c r="B249" s="671" t="s">
        <v>388</v>
      </c>
    </row>
    <row r="250" spans="2:2" ht="13.35" customHeight="1">
      <c r="B250" s="671" t="s">
        <v>389</v>
      </c>
    </row>
    <row r="251" spans="2:2" ht="13.35" customHeight="1">
      <c r="B251" s="671" t="s">
        <v>390</v>
      </c>
    </row>
    <row r="252" spans="2:2" ht="13.35" customHeight="1">
      <c r="B252" s="671" t="s">
        <v>391</v>
      </c>
    </row>
    <row r="253" spans="2:2" ht="13.35" customHeight="1">
      <c r="B253" s="671" t="s">
        <v>392</v>
      </c>
    </row>
    <row r="254" spans="2:2" ht="13.35" customHeight="1">
      <c r="B254" s="671" t="s">
        <v>393</v>
      </c>
    </row>
    <row r="255" spans="2:2" ht="13.35" customHeight="1">
      <c r="B255" s="671" t="s">
        <v>394</v>
      </c>
    </row>
    <row r="256" spans="2:2" ht="13.35" customHeight="1">
      <c r="B256" s="671" t="s">
        <v>395</v>
      </c>
    </row>
    <row r="257" spans="2:2" ht="13.35" customHeight="1">
      <c r="B257" s="671" t="s">
        <v>396</v>
      </c>
    </row>
    <row r="258" spans="2:2" ht="13.35" customHeight="1">
      <c r="B258" s="671" t="s">
        <v>397</v>
      </c>
    </row>
    <row r="259" spans="2:2" ht="13.35" customHeight="1">
      <c r="B259" s="671" t="s">
        <v>398</v>
      </c>
    </row>
    <row r="260" spans="2:2" ht="13.35" customHeight="1">
      <c r="B260" s="671" t="s">
        <v>399</v>
      </c>
    </row>
    <row r="261" spans="2:2" ht="13.35" customHeight="1">
      <c r="B261" s="671" t="s">
        <v>400</v>
      </c>
    </row>
    <row r="262" spans="2:2" ht="13.35" customHeight="1">
      <c r="B262" s="671" t="s">
        <v>401</v>
      </c>
    </row>
    <row r="263" spans="2:2" ht="13.35" customHeight="1">
      <c r="B263" s="671" t="s">
        <v>402</v>
      </c>
    </row>
    <row r="264" spans="2:2" ht="13.35" customHeight="1">
      <c r="B264" s="671" t="s">
        <v>403</v>
      </c>
    </row>
    <row r="265" spans="2:2" ht="13.35" customHeight="1">
      <c r="B265" s="671" t="s">
        <v>404</v>
      </c>
    </row>
    <row r="266" spans="2:2" ht="13.35" customHeight="1">
      <c r="B266" s="671" t="s">
        <v>405</v>
      </c>
    </row>
    <row r="267" spans="2:2" ht="13.35" customHeight="1">
      <c r="B267" s="671" t="s">
        <v>406</v>
      </c>
    </row>
    <row r="268" spans="2:2" ht="13.35" customHeight="1">
      <c r="B268" s="671" t="s">
        <v>407</v>
      </c>
    </row>
    <row r="269" spans="2:2" ht="13.35" customHeight="1">
      <c r="B269" s="671" t="s">
        <v>408</v>
      </c>
    </row>
    <row r="270" spans="2:2" ht="13.35" customHeight="1">
      <c r="B270" s="671" t="s">
        <v>409</v>
      </c>
    </row>
    <row r="271" spans="2:2" ht="13.35" customHeight="1">
      <c r="B271" s="671" t="s">
        <v>410</v>
      </c>
    </row>
    <row r="272" spans="2:2" ht="13.35" customHeight="1">
      <c r="B272" s="671" t="s">
        <v>411</v>
      </c>
    </row>
    <row r="273" spans="2:2" ht="13.35" customHeight="1">
      <c r="B273" s="671" t="s">
        <v>412</v>
      </c>
    </row>
    <row r="274" spans="2:2" ht="13.35" customHeight="1">
      <c r="B274" s="671" t="s">
        <v>413</v>
      </c>
    </row>
    <row r="275" spans="2:2" ht="13.35" customHeight="1">
      <c r="B275" s="671" t="s">
        <v>414</v>
      </c>
    </row>
    <row r="276" spans="2:2" ht="13.35" customHeight="1">
      <c r="B276" s="671" t="s">
        <v>415</v>
      </c>
    </row>
    <row r="277" spans="2:2" ht="13.35" customHeight="1">
      <c r="B277" s="671" t="s">
        <v>416</v>
      </c>
    </row>
    <row r="278" spans="2:2" ht="13.35" customHeight="1">
      <c r="B278" s="671" t="s">
        <v>417</v>
      </c>
    </row>
    <row r="279" spans="2:2" ht="13.35" customHeight="1">
      <c r="B279" s="671" t="s">
        <v>418</v>
      </c>
    </row>
    <row r="280" spans="2:2" ht="13.35" customHeight="1">
      <c r="B280" s="671" t="s">
        <v>419</v>
      </c>
    </row>
    <row r="281" spans="2:2" ht="13.35" customHeight="1">
      <c r="B281" s="671" t="s">
        <v>420</v>
      </c>
    </row>
    <row r="282" spans="2:2" ht="13.35" customHeight="1">
      <c r="B282" s="671" t="s">
        <v>421</v>
      </c>
    </row>
    <row r="283" spans="2:2" ht="13.35" customHeight="1">
      <c r="B283" s="671" t="s">
        <v>422</v>
      </c>
    </row>
    <row r="284" spans="2:2" ht="13.35" customHeight="1">
      <c r="B284" s="671" t="s">
        <v>423</v>
      </c>
    </row>
    <row r="285" spans="2:2" ht="13.35" customHeight="1">
      <c r="B285" s="671" t="s">
        <v>424</v>
      </c>
    </row>
    <row r="286" spans="2:2" ht="13.35" customHeight="1">
      <c r="B286" s="671" t="s">
        <v>425</v>
      </c>
    </row>
    <row r="287" spans="2:2" ht="13.35" customHeight="1">
      <c r="B287" s="671" t="s">
        <v>426</v>
      </c>
    </row>
    <row r="288" spans="2:2" ht="13.35" customHeight="1">
      <c r="B288" s="671" t="s">
        <v>427</v>
      </c>
    </row>
    <row r="289" spans="2:2" ht="13.35" customHeight="1">
      <c r="B289" s="671" t="s">
        <v>428</v>
      </c>
    </row>
    <row r="290" spans="2:2" ht="13.35" customHeight="1">
      <c r="B290" s="671" t="s">
        <v>429</v>
      </c>
    </row>
    <row r="291" spans="2:2" ht="13.35" customHeight="1">
      <c r="B291" s="671" t="s">
        <v>430</v>
      </c>
    </row>
    <row r="292" spans="2:2" ht="13.35" customHeight="1">
      <c r="B292" s="671" t="s">
        <v>431</v>
      </c>
    </row>
    <row r="293" spans="2:2" ht="13.35" customHeight="1">
      <c r="B293" s="671" t="s">
        <v>432</v>
      </c>
    </row>
    <row r="294" spans="2:2" ht="13.35" customHeight="1">
      <c r="B294" s="671" t="s">
        <v>433</v>
      </c>
    </row>
    <row r="295" spans="2:2" ht="13.35" customHeight="1">
      <c r="B295" s="671" t="s">
        <v>434</v>
      </c>
    </row>
    <row r="296" spans="2:2" ht="13.35" customHeight="1">
      <c r="B296" s="671" t="s">
        <v>435</v>
      </c>
    </row>
    <row r="297" spans="2:2" ht="13.35" customHeight="1">
      <c r="B297" s="671" t="s">
        <v>436</v>
      </c>
    </row>
    <row r="298" spans="2:2" ht="13.35" customHeight="1">
      <c r="B298" s="671" t="s">
        <v>437</v>
      </c>
    </row>
    <row r="299" spans="2:2" ht="13.35" customHeight="1">
      <c r="B299" s="671" t="s">
        <v>438</v>
      </c>
    </row>
    <row r="300" spans="2:2" ht="13.35" customHeight="1">
      <c r="B300" s="671" t="s">
        <v>439</v>
      </c>
    </row>
    <row r="301" spans="2:2" ht="13.35" customHeight="1">
      <c r="B301" s="671" t="s">
        <v>440</v>
      </c>
    </row>
    <row r="302" spans="2:2" ht="13.35" customHeight="1">
      <c r="B302" s="671" t="s">
        <v>441</v>
      </c>
    </row>
    <row r="303" spans="2:2" ht="13.35" customHeight="1">
      <c r="B303" s="671" t="s">
        <v>442</v>
      </c>
    </row>
    <row r="304" spans="2:2" ht="13.35" customHeight="1">
      <c r="B304" s="671" t="s">
        <v>443</v>
      </c>
    </row>
    <row r="305" spans="2:2" ht="13.35" customHeight="1">
      <c r="B305" s="671" t="s">
        <v>444</v>
      </c>
    </row>
    <row r="306" spans="2:2" ht="13.35" customHeight="1">
      <c r="B306" s="671" t="s">
        <v>445</v>
      </c>
    </row>
    <row r="307" spans="2:2" ht="13.35" customHeight="1">
      <c r="B307" s="671" t="s">
        <v>446</v>
      </c>
    </row>
    <row r="308" spans="2:2" ht="13.35" customHeight="1">
      <c r="B308" s="671" t="s">
        <v>447</v>
      </c>
    </row>
    <row r="309" spans="2:2" ht="13.35" customHeight="1">
      <c r="B309" s="671" t="s">
        <v>448</v>
      </c>
    </row>
    <row r="310" spans="2:2" ht="13.35" customHeight="1">
      <c r="B310" s="671" t="s">
        <v>449</v>
      </c>
    </row>
    <row r="311" spans="2:2" ht="13.35" customHeight="1">
      <c r="B311" s="671" t="s">
        <v>450</v>
      </c>
    </row>
    <row r="312" spans="2:2" ht="13.35" customHeight="1">
      <c r="B312" s="671" t="s">
        <v>451</v>
      </c>
    </row>
    <row r="313" spans="2:2" ht="13.35" customHeight="1">
      <c r="B313" s="671" t="s">
        <v>452</v>
      </c>
    </row>
    <row r="314" spans="2:2" ht="13.35" customHeight="1">
      <c r="B314" s="671" t="s">
        <v>453</v>
      </c>
    </row>
    <row r="315" spans="2:2" ht="13.35" customHeight="1">
      <c r="B315" s="671" t="s">
        <v>454</v>
      </c>
    </row>
    <row r="316" spans="2:2" ht="13.35" customHeight="1">
      <c r="B316" s="671" t="s">
        <v>455</v>
      </c>
    </row>
    <row r="317" spans="2:2" ht="13.35" customHeight="1">
      <c r="B317" s="671" t="s">
        <v>456</v>
      </c>
    </row>
    <row r="318" spans="2:2" ht="13.35" customHeight="1">
      <c r="B318" s="671" t="s">
        <v>457</v>
      </c>
    </row>
    <row r="319" spans="2:2" ht="13.35" customHeight="1">
      <c r="B319" s="671" t="s">
        <v>458</v>
      </c>
    </row>
    <row r="320" spans="2:2" ht="13.35" customHeight="1">
      <c r="B320" s="671" t="s">
        <v>459</v>
      </c>
    </row>
    <row r="321" spans="2:2" ht="13.35" customHeight="1">
      <c r="B321" s="671" t="s">
        <v>460</v>
      </c>
    </row>
    <row r="322" spans="2:2" ht="13.35" customHeight="1">
      <c r="B322" s="671" t="s">
        <v>461</v>
      </c>
    </row>
    <row r="323" spans="2:2" ht="13.35" customHeight="1">
      <c r="B323" s="671" t="s">
        <v>462</v>
      </c>
    </row>
    <row r="324" spans="2:2" ht="13.35" customHeight="1">
      <c r="B324" s="671" t="s">
        <v>463</v>
      </c>
    </row>
    <row r="325" spans="2:2" ht="13.35" customHeight="1">
      <c r="B325" s="671" t="s">
        <v>464</v>
      </c>
    </row>
    <row r="326" spans="2:2" ht="13.35" customHeight="1">
      <c r="B326" s="671" t="s">
        <v>465</v>
      </c>
    </row>
    <row r="327" spans="2:2" ht="13.35" customHeight="1">
      <c r="B327" s="671" t="s">
        <v>466</v>
      </c>
    </row>
    <row r="328" spans="2:2" ht="13.35" customHeight="1">
      <c r="B328" s="671" t="s">
        <v>467</v>
      </c>
    </row>
    <row r="329" spans="2:2" ht="13.35" customHeight="1">
      <c r="B329" s="671" t="s">
        <v>468</v>
      </c>
    </row>
    <row r="330" spans="2:2" ht="13.35" customHeight="1">
      <c r="B330" s="671" t="s">
        <v>469</v>
      </c>
    </row>
    <row r="331" spans="2:2" ht="13.35" customHeight="1">
      <c r="B331" s="671" t="s">
        <v>470</v>
      </c>
    </row>
    <row r="332" spans="2:2" ht="13.35" customHeight="1">
      <c r="B332" s="671" t="s">
        <v>471</v>
      </c>
    </row>
    <row r="333" spans="2:2" ht="13.35" customHeight="1">
      <c r="B333" s="671" t="s">
        <v>472</v>
      </c>
    </row>
    <row r="334" spans="2:2" ht="13.35" customHeight="1">
      <c r="B334" s="671" t="s">
        <v>473</v>
      </c>
    </row>
    <row r="335" spans="2:2" ht="13.35" customHeight="1">
      <c r="B335" s="671" t="s">
        <v>474</v>
      </c>
    </row>
    <row r="336" spans="2:2" ht="13.35" customHeight="1">
      <c r="B336" s="671" t="s">
        <v>475</v>
      </c>
    </row>
    <row r="337" spans="2:2" ht="13.35" customHeight="1">
      <c r="B337" s="671" t="s">
        <v>476</v>
      </c>
    </row>
    <row r="338" spans="2:2" ht="13.35" customHeight="1">
      <c r="B338" s="671" t="s">
        <v>477</v>
      </c>
    </row>
    <row r="339" spans="2:2" ht="13.35" customHeight="1">
      <c r="B339" s="671" t="s">
        <v>478</v>
      </c>
    </row>
    <row r="340" spans="2:2" ht="13.35" customHeight="1">
      <c r="B340" s="671" t="s">
        <v>479</v>
      </c>
    </row>
    <row r="341" spans="2:2" ht="13.35" customHeight="1">
      <c r="B341" s="671" t="s">
        <v>480</v>
      </c>
    </row>
    <row r="342" spans="2:2" ht="13.35" customHeight="1">
      <c r="B342" s="671" t="s">
        <v>481</v>
      </c>
    </row>
    <row r="343" spans="2:2" ht="13.35" customHeight="1">
      <c r="B343" s="671" t="s">
        <v>482</v>
      </c>
    </row>
    <row r="344" spans="2:2" ht="13.35" customHeight="1">
      <c r="B344" s="671" t="s">
        <v>483</v>
      </c>
    </row>
    <row r="345" spans="2:2" ht="13.35" customHeight="1">
      <c r="B345" s="671" t="s">
        <v>484</v>
      </c>
    </row>
    <row r="346" spans="2:2" ht="13.35" customHeight="1">
      <c r="B346" s="671" t="s">
        <v>485</v>
      </c>
    </row>
    <row r="347" spans="2:2" ht="13.35" customHeight="1">
      <c r="B347" s="671" t="s">
        <v>486</v>
      </c>
    </row>
    <row r="348" spans="2:2" ht="13.35" customHeight="1">
      <c r="B348" s="671" t="s">
        <v>487</v>
      </c>
    </row>
    <row r="349" spans="2:2" ht="13.35" customHeight="1">
      <c r="B349" s="671" t="s">
        <v>488</v>
      </c>
    </row>
    <row r="350" spans="2:2" ht="13.35" customHeight="1">
      <c r="B350" s="671" t="s">
        <v>489</v>
      </c>
    </row>
    <row r="351" spans="2:2" ht="13.35" customHeight="1">
      <c r="B351" s="671" t="s">
        <v>490</v>
      </c>
    </row>
    <row r="352" spans="2:2" ht="13.35" customHeight="1">
      <c r="B352" s="671" t="s">
        <v>491</v>
      </c>
    </row>
    <row r="353" spans="2:2" ht="13.35" customHeight="1">
      <c r="B353" s="671" t="s">
        <v>492</v>
      </c>
    </row>
    <row r="354" spans="2:2" ht="13.35" customHeight="1">
      <c r="B354" s="671" t="s">
        <v>493</v>
      </c>
    </row>
    <row r="355" spans="2:2" ht="13.35" customHeight="1">
      <c r="B355" s="671" t="s">
        <v>494</v>
      </c>
    </row>
    <row r="356" spans="2:2" ht="13.35" customHeight="1">
      <c r="B356" s="671" t="s">
        <v>495</v>
      </c>
    </row>
    <row r="357" spans="2:2">
      <c r="B357" s="671" t="s">
        <v>496</v>
      </c>
    </row>
  </sheetData>
  <mergeCells count="98">
    <mergeCell ref="L72:L73"/>
    <mergeCell ref="M72:M73"/>
    <mergeCell ref="N72:N73"/>
    <mergeCell ref="O72:O73"/>
    <mergeCell ref="B95:B96"/>
    <mergeCell ref="C95:C96"/>
    <mergeCell ref="D95:E95"/>
    <mergeCell ref="F95:F96"/>
    <mergeCell ref="L67:L68"/>
    <mergeCell ref="M67:M68"/>
    <mergeCell ref="N67:N68"/>
    <mergeCell ref="O67:O68"/>
    <mergeCell ref="B72:B73"/>
    <mergeCell ref="C72:C73"/>
    <mergeCell ref="D72:D73"/>
    <mergeCell ref="E72:E73"/>
    <mergeCell ref="F72:F73"/>
    <mergeCell ref="G72:K72"/>
    <mergeCell ref="B67:B68"/>
    <mergeCell ref="C67:C68"/>
    <mergeCell ref="D67:D68"/>
    <mergeCell ref="E67:E68"/>
    <mergeCell ref="F67:F68"/>
    <mergeCell ref="G67:K67"/>
    <mergeCell ref="G58:K58"/>
    <mergeCell ref="L58:L59"/>
    <mergeCell ref="M58:M59"/>
    <mergeCell ref="N58:N59"/>
    <mergeCell ref="O58:O59"/>
    <mergeCell ref="B62:O62"/>
    <mergeCell ref="G54:K54"/>
    <mergeCell ref="L54:L55"/>
    <mergeCell ref="M54:M55"/>
    <mergeCell ref="N54:N55"/>
    <mergeCell ref="O54:O55"/>
    <mergeCell ref="B58:B59"/>
    <mergeCell ref="C58:C59"/>
    <mergeCell ref="D58:D59"/>
    <mergeCell ref="E58:E59"/>
    <mergeCell ref="F58:F59"/>
    <mergeCell ref="B54:B55"/>
    <mergeCell ref="C54:C55"/>
    <mergeCell ref="D54:D55"/>
    <mergeCell ref="E54:E55"/>
    <mergeCell ref="F54:F55"/>
    <mergeCell ref="L46:L47"/>
    <mergeCell ref="M46:M47"/>
    <mergeCell ref="N46:N47"/>
    <mergeCell ref="O46:O47"/>
    <mergeCell ref="B50:O50"/>
    <mergeCell ref="L41:L42"/>
    <mergeCell ref="M41:M42"/>
    <mergeCell ref="N41:N42"/>
    <mergeCell ref="O41:O42"/>
    <mergeCell ref="B46:B47"/>
    <mergeCell ref="C46:C47"/>
    <mergeCell ref="D46:D47"/>
    <mergeCell ref="E46:E47"/>
    <mergeCell ref="F46:F47"/>
    <mergeCell ref="G46:K46"/>
    <mergeCell ref="B41:B42"/>
    <mergeCell ref="C41:C42"/>
    <mergeCell ref="D41:D42"/>
    <mergeCell ref="E41:E42"/>
    <mergeCell ref="F41:F42"/>
    <mergeCell ref="G41:K41"/>
    <mergeCell ref="G32:K32"/>
    <mergeCell ref="L32:L33"/>
    <mergeCell ref="M32:M33"/>
    <mergeCell ref="N32:N33"/>
    <mergeCell ref="O32:O33"/>
    <mergeCell ref="B36:O36"/>
    <mergeCell ref="G28:K28"/>
    <mergeCell ref="L28:L29"/>
    <mergeCell ref="M28:M29"/>
    <mergeCell ref="N28:N29"/>
    <mergeCell ref="O28:O29"/>
    <mergeCell ref="B32:B33"/>
    <mergeCell ref="C32:C33"/>
    <mergeCell ref="D32:D33"/>
    <mergeCell ref="E32:E33"/>
    <mergeCell ref="F32:F33"/>
    <mergeCell ref="B28:B29"/>
    <mergeCell ref="C28:C29"/>
    <mergeCell ref="D28:D29"/>
    <mergeCell ref="E28:E29"/>
    <mergeCell ref="F28:F29"/>
    <mergeCell ref="J9:J11"/>
    <mergeCell ref="K9:K11"/>
    <mergeCell ref="D10:D11"/>
    <mergeCell ref="E10:I10"/>
    <mergeCell ref="B24:O24"/>
    <mergeCell ref="C2:D2"/>
    <mergeCell ref="C3:D3"/>
    <mergeCell ref="C4:D4"/>
    <mergeCell ref="B9:B11"/>
    <mergeCell ref="C9:C11"/>
    <mergeCell ref="D9:I9"/>
  </mergeCells>
  <conditionalFormatting sqref="K12:K19 O26:O27 O38:O39 O52:O53 O64:O65">
    <cfRule type="cellIs" dxfId="23" priority="17" operator="equal">
      <formula>"OK"</formula>
    </cfRule>
    <cfRule type="cellIs" dxfId="22" priority="18" operator="equal">
      <formula>"Commentary Required"</formula>
    </cfRule>
  </conditionalFormatting>
  <conditionalFormatting sqref="N30:O31">
    <cfRule type="cellIs" dxfId="21" priority="15" operator="equal">
      <formula>"OK"</formula>
    </cfRule>
    <cfRule type="cellIs" dxfId="20" priority="16" operator="equal">
      <formula>"Commentary Required"</formula>
    </cfRule>
  </conditionalFormatting>
  <conditionalFormatting sqref="N34:O35">
    <cfRule type="cellIs" dxfId="19" priority="13" operator="equal">
      <formula>"OK"</formula>
    </cfRule>
    <cfRule type="cellIs" dxfId="18" priority="14" operator="equal">
      <formula>"Commentary Required"</formula>
    </cfRule>
  </conditionalFormatting>
  <conditionalFormatting sqref="N43:O44">
    <cfRule type="cellIs" dxfId="17" priority="11" operator="equal">
      <formula>"OK"</formula>
    </cfRule>
    <cfRule type="cellIs" dxfId="16" priority="12" operator="equal">
      <formula>"Commentary Required"</formula>
    </cfRule>
  </conditionalFormatting>
  <conditionalFormatting sqref="N48:O49">
    <cfRule type="cellIs" dxfId="15" priority="9" operator="equal">
      <formula>"OK"</formula>
    </cfRule>
    <cfRule type="cellIs" dxfId="14" priority="10" operator="equal">
      <formula>"Commentary Required"</formula>
    </cfRule>
  </conditionalFormatting>
  <conditionalFormatting sqref="N56:O57">
    <cfRule type="cellIs" dxfId="13" priority="7" operator="equal">
      <formula>"OK"</formula>
    </cfRule>
    <cfRule type="cellIs" dxfId="12" priority="8" operator="equal">
      <formula>"Commentary Required"</formula>
    </cfRule>
  </conditionalFormatting>
  <conditionalFormatting sqref="N60:O61">
    <cfRule type="cellIs" dxfId="11" priority="5" operator="equal">
      <formula>"OK"</formula>
    </cfRule>
    <cfRule type="cellIs" dxfId="10" priority="6" operator="equal">
      <formula>"Commentary Required"</formula>
    </cfRule>
  </conditionalFormatting>
  <conditionalFormatting sqref="N69:O70">
    <cfRule type="cellIs" dxfId="9" priority="3" operator="equal">
      <formula>"OK"</formula>
    </cfRule>
    <cfRule type="cellIs" dxfId="8" priority="4" operator="equal">
      <formula>"Commentary Required"</formula>
    </cfRule>
  </conditionalFormatting>
  <conditionalFormatting sqref="N74:O75">
    <cfRule type="cellIs" dxfId="7" priority="1" operator="equal">
      <formula>"OK"</formula>
    </cfRule>
    <cfRule type="cellIs" dxfId="6" priority="2" operator="equal">
      <formula>"Commentary Required"</formula>
    </cfRule>
  </conditionalFormatting>
  <dataValidations count="1">
    <dataValidation type="decimal" allowBlank="1" showInputMessage="1" showErrorMessage="1" errorTitle="Error" error="Please enter a number of +/- 11 digits" sqref="I12 D103:E105 C98:C102 C87:D91 C81:D85 D40 E19 F18:H18 D18:D20 I15:I18 F13:I14 D13:D16 D66 E71:F71 G30:K31 G43:K45 C34:K35 D48:K49 K60 E45:F45 K64 L71 L45 K71 K57 D26:M27 D38:M39 D52:M53 G57 H57 I57 J57 C60:F61 G60 H60 I60 J60 D64:F65 G64 H64 I64 J64 L64:M65 G71 G69 H71 H69 I71 I69 J71 J69 K69 D74:F75 G74 H74 I74 J74 K74" xr:uid="{884A0266-9838-4523-A2C9-9048A077C074}">
      <formula1>-99999999999</formula1>
      <formula2>99999999999</formula2>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3A195077-DCFA-441E-9D98-9557D71BBE5B}">
          <x14:formula1>
            <xm:f>DropDownList!$E$30:$IU$30</xm:f>
          </x14:formula1>
          <xm:sqref>G42 H42 I42 J42 K42 G46 H46 I46 J46 K46 G51 H51 I51 J51 K51 G56 H56 I56 J56 K56 G61 H61 I61 J61 K61 G65 H65 I65 J65 K65 G70 H70 I70 J70 K70 G75 H75 I75 J75 K75</xm:sqref>
        </x14:dataValidation>
      </x14:dataValidation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63222-C53F-4BFF-8A4B-C191C4529967}">
  <sheetPr codeName="Sheet45">
    <pageSetUpPr autoPageBreaks="0" fitToPage="1"/>
  </sheetPr>
  <dimension ref="A1:Y660"/>
  <sheetViews>
    <sheetView zoomScale="80" zoomScaleNormal="80" workbookViewId="0"/>
  </sheetViews>
  <sheetFormatPr defaultColWidth="10.42578125" defaultRowHeight="12.75"/>
  <cols>
    <col min="1" max="2" width="5.42578125" style="285" customWidth="1"/>
    <col min="3" max="3" width="5.42578125" style="36" customWidth="1"/>
    <col min="4" max="5" width="35.42578125" style="285" customWidth="1"/>
    <col min="6" max="6" width="30.42578125" style="285" customWidth="1"/>
    <col min="7" max="16" width="20.42578125" style="285" customWidth="1"/>
    <col min="17" max="18" width="10.42578125" style="285" customWidth="1"/>
    <col min="19" max="19" width="58.42578125" style="285" customWidth="1"/>
    <col min="20" max="25" width="10.42578125" style="285" customWidth="1"/>
    <col min="26" max="16384" width="10.42578125" style="285"/>
  </cols>
  <sheetData>
    <row r="1" spans="1:25" ht="17.25" customHeight="1">
      <c r="A1" s="28" t="s">
        <v>1862</v>
      </c>
      <c r="B1" s="28"/>
      <c r="C1" s="28"/>
      <c r="D1" s="205"/>
      <c r="E1" s="205"/>
      <c r="F1" s="205"/>
      <c r="G1" s="205"/>
      <c r="H1" s="205"/>
      <c r="I1" s="205"/>
      <c r="J1" s="205"/>
      <c r="K1" s="205"/>
      <c r="L1" s="205"/>
      <c r="M1" s="205"/>
      <c r="N1" s="205"/>
      <c r="O1" s="205"/>
      <c r="P1" s="205"/>
      <c r="Q1" s="205"/>
      <c r="R1" s="206"/>
      <c r="S1" s="206"/>
      <c r="T1" s="206"/>
    </row>
    <row r="2" spans="1:25" ht="16.5" customHeight="1">
      <c r="A2" s="1216" t="s">
        <v>537</v>
      </c>
      <c r="B2" s="1217"/>
      <c r="C2" s="1217"/>
      <c r="D2" s="566" t="str">
        <f>'Cover Page'!F15</f>
        <v>&lt;&lt;Enter by Insurer&gt;&gt;</v>
      </c>
      <c r="E2" s="31"/>
      <c r="F2" s="31"/>
      <c r="G2" s="31"/>
      <c r="H2" s="31"/>
      <c r="R2" s="672"/>
      <c r="S2" s="672"/>
      <c r="T2" s="672"/>
    </row>
    <row r="3" spans="1:25" ht="16.5" customHeight="1">
      <c r="A3" s="1216" t="s">
        <v>538</v>
      </c>
      <c r="B3" s="1217"/>
      <c r="C3" s="1217"/>
      <c r="D3" s="566" t="str">
        <f>TEXT(IF('Cover Page'!P13="","",'Cover Page'!P13), "[$-en-HK,1]dd mmm yyyy")</f>
        <v/>
      </c>
      <c r="E3" s="673"/>
      <c r="F3" s="674"/>
      <c r="G3" s="674"/>
      <c r="H3" s="673"/>
      <c r="R3" s="672"/>
      <c r="S3" s="672"/>
      <c r="T3" s="672"/>
    </row>
    <row r="4" spans="1:25" ht="16.5" customHeight="1">
      <c r="A4" s="1216" t="s">
        <v>539</v>
      </c>
      <c r="B4" s="1217"/>
      <c r="C4" s="1217"/>
      <c r="D4" s="566" t="str">
        <f>IF(D3="","Please fill in the Financial Reporting Month",TEXT('Cover Page'!U13+1,"[$-en-HK,1]dd mmm yyyy") &amp;" - "&amp;TEXT(D3,"[$-en-HK,1]dd mmm yyyy"))</f>
        <v>Please fill in the Financial Reporting Month</v>
      </c>
      <c r="E4" s="31"/>
      <c r="F4" s="674"/>
      <c r="G4" s="675"/>
      <c r="H4" s="31"/>
      <c r="R4" s="672"/>
      <c r="S4" s="672"/>
      <c r="T4" s="672"/>
    </row>
    <row r="5" spans="1:25" ht="13.35" customHeight="1">
      <c r="A5" s="331"/>
      <c r="B5" s="331"/>
      <c r="D5" s="331"/>
      <c r="E5" s="31"/>
      <c r="F5" s="31"/>
      <c r="G5" s="31"/>
      <c r="H5" s="31"/>
      <c r="R5" s="672"/>
      <c r="S5" s="672"/>
      <c r="T5" s="672"/>
    </row>
    <row r="6" spans="1:25" ht="13.35" customHeight="1">
      <c r="A6" s="676" t="s">
        <v>1863</v>
      </c>
      <c r="B6" s="676"/>
    </row>
    <row r="7" spans="1:25" ht="13.35" customHeight="1">
      <c r="A7" s="677">
        <v>14</v>
      </c>
      <c r="B7" s="677"/>
    </row>
    <row r="8" spans="1:25" ht="13.35" customHeight="1">
      <c r="A8" s="678"/>
      <c r="B8" s="285" t="s">
        <v>1459</v>
      </c>
      <c r="D8" s="1218" t="s">
        <v>1864</v>
      </c>
      <c r="E8" s="1219"/>
      <c r="F8" s="286"/>
      <c r="G8" s="286"/>
      <c r="H8" s="286"/>
      <c r="I8" s="286"/>
      <c r="J8" s="286"/>
      <c r="K8" s="286"/>
      <c r="L8" s="286"/>
      <c r="M8" s="286"/>
      <c r="N8" s="286"/>
      <c r="O8" s="286"/>
      <c r="P8" s="286"/>
      <c r="T8" s="325"/>
      <c r="V8" s="287"/>
      <c r="W8" s="287"/>
      <c r="X8" s="287"/>
      <c r="Y8" s="287"/>
    </row>
    <row r="9" spans="1:25" ht="13.35" customHeight="1">
      <c r="D9" s="288" t="s">
        <v>1865</v>
      </c>
      <c r="E9" s="286"/>
      <c r="F9" s="286"/>
      <c r="G9" s="286"/>
      <c r="H9" s="286"/>
      <c r="I9" s="286"/>
      <c r="J9" s="286"/>
      <c r="K9" s="286"/>
      <c r="L9" s="286"/>
      <c r="M9" s="286"/>
      <c r="N9" s="286"/>
      <c r="O9" s="679"/>
      <c r="P9" s="286"/>
      <c r="T9" s="293"/>
      <c r="V9" s="287"/>
      <c r="W9" s="287"/>
      <c r="X9" s="287"/>
      <c r="Y9" s="287"/>
    </row>
    <row r="10" spans="1:25" ht="53.1" customHeight="1">
      <c r="A10" s="674"/>
      <c r="B10" s="674"/>
      <c r="D10" s="680" t="s">
        <v>1866</v>
      </c>
      <c r="E10" s="680" t="s">
        <v>13</v>
      </c>
      <c r="F10" s="680" t="s">
        <v>1867</v>
      </c>
      <c r="G10" s="680" t="s">
        <v>563</v>
      </c>
      <c r="H10" s="680" t="s">
        <v>564</v>
      </c>
      <c r="I10" s="680" t="s">
        <v>565</v>
      </c>
      <c r="J10" s="289" t="s">
        <v>41</v>
      </c>
      <c r="K10" s="289" t="s">
        <v>41</v>
      </c>
      <c r="L10" s="289" t="s">
        <v>41</v>
      </c>
      <c r="M10" s="289" t="s">
        <v>41</v>
      </c>
      <c r="N10" s="289" t="s">
        <v>41</v>
      </c>
      <c r="O10" s="680" t="s">
        <v>1868</v>
      </c>
      <c r="P10" s="680" t="s">
        <v>557</v>
      </c>
      <c r="R10" s="646" t="s">
        <v>1869</v>
      </c>
      <c r="S10" s="681"/>
      <c r="T10" s="646" t="s">
        <v>1870</v>
      </c>
      <c r="V10" s="287"/>
      <c r="W10" s="287"/>
      <c r="X10" s="287"/>
      <c r="Y10" s="287"/>
    </row>
    <row r="11" spans="1:25" ht="13.35" customHeight="1">
      <c r="A11" s="31"/>
      <c r="B11" s="31"/>
      <c r="D11" s="682"/>
      <c r="E11" s="683" t="s">
        <v>1871</v>
      </c>
      <c r="F11" s="683" t="s">
        <v>1871</v>
      </c>
      <c r="G11" s="683" t="s">
        <v>1871</v>
      </c>
      <c r="H11" s="683" t="s">
        <v>1871</v>
      </c>
      <c r="I11" s="683" t="s">
        <v>1871</v>
      </c>
      <c r="J11" s="683" t="s">
        <v>1871</v>
      </c>
      <c r="K11" s="683" t="s">
        <v>1871</v>
      </c>
      <c r="L11" s="683" t="s">
        <v>1871</v>
      </c>
      <c r="M11" s="683" t="s">
        <v>1871</v>
      </c>
      <c r="N11" s="683" t="s">
        <v>1871</v>
      </c>
      <c r="O11" s="683" t="s">
        <v>1871</v>
      </c>
      <c r="P11" s="683" t="s">
        <v>1871</v>
      </c>
      <c r="T11" s="31"/>
      <c r="V11" s="287"/>
      <c r="W11" s="287"/>
      <c r="X11" s="287"/>
      <c r="Y11" s="287"/>
    </row>
    <row r="12" spans="1:25" ht="26.85" customHeight="1">
      <c r="A12" s="674"/>
      <c r="B12" s="674"/>
      <c r="D12" s="684" t="s">
        <v>1647</v>
      </c>
      <c r="E12" s="290"/>
      <c r="F12" s="290"/>
      <c r="G12" s="290"/>
      <c r="H12" s="290"/>
      <c r="I12" s="290"/>
      <c r="J12" s="290"/>
      <c r="K12" s="290"/>
      <c r="L12" s="290"/>
      <c r="M12" s="290"/>
      <c r="N12" s="290"/>
      <c r="O12" s="290"/>
      <c r="P12" s="290"/>
      <c r="R12" s="580" t="str">
        <f t="shared" ref="R12:R34" si="0">IF(COUNTA(E12:O12)&gt;0,IF(ISBLANK(P12),"Error","OK"),IF(ISBLANK(P12),"OK","Error"))</f>
        <v>OK</v>
      </c>
      <c r="S12" s="285" t="s">
        <v>13</v>
      </c>
      <c r="T12" s="580" t="str">
        <f>IF(COUNTA(E12:E34)&gt;0,IF(ISBLANK(E35),"Error","OK"),IF(ISBLANK(E35),"OK","Error"))</f>
        <v>OK</v>
      </c>
      <c r="V12" s="287"/>
      <c r="W12" s="287"/>
      <c r="X12" s="287"/>
      <c r="Y12" s="287"/>
    </row>
    <row r="13" spans="1:25" ht="26.85" customHeight="1">
      <c r="A13" s="31"/>
      <c r="B13" s="31"/>
      <c r="D13" s="684" t="s">
        <v>1872</v>
      </c>
      <c r="E13" s="290"/>
      <c r="F13" s="290"/>
      <c r="G13" s="290"/>
      <c r="H13" s="290"/>
      <c r="I13" s="290"/>
      <c r="J13" s="290"/>
      <c r="K13" s="290"/>
      <c r="L13" s="290"/>
      <c r="M13" s="290"/>
      <c r="N13" s="290"/>
      <c r="O13" s="290"/>
      <c r="P13" s="290"/>
      <c r="R13" s="580" t="str">
        <f t="shared" si="0"/>
        <v>OK</v>
      </c>
      <c r="S13" s="285" t="s">
        <v>1867</v>
      </c>
      <c r="T13" s="580" t="str">
        <f>IF(COUNTA(F12:F34)&gt;0,IF(ISBLANK(F35),"Error","OK"),IF(ISBLANK(F35),"OK","Error"))</f>
        <v>OK</v>
      </c>
      <c r="V13" s="287"/>
      <c r="W13" s="287"/>
      <c r="X13" s="287"/>
      <c r="Y13" s="287"/>
    </row>
    <row r="14" spans="1:25" ht="13.35" customHeight="1">
      <c r="A14" s="674"/>
      <c r="B14" s="674"/>
      <c r="D14" s="684" t="s">
        <v>1873</v>
      </c>
      <c r="E14" s="290"/>
      <c r="F14" s="290"/>
      <c r="G14" s="290"/>
      <c r="H14" s="290"/>
      <c r="I14" s="290"/>
      <c r="J14" s="290"/>
      <c r="K14" s="290"/>
      <c r="L14" s="290"/>
      <c r="M14" s="290"/>
      <c r="N14" s="290"/>
      <c r="O14" s="290"/>
      <c r="P14" s="290"/>
      <c r="R14" s="580" t="str">
        <f t="shared" si="0"/>
        <v>OK</v>
      </c>
      <c r="S14" s="285" t="s">
        <v>563</v>
      </c>
      <c r="T14" s="580" t="str">
        <f>IF(COUNTA(G12:G34)&gt;0,IF(ISBLANK(G35),"Error","OK"),IF(ISBLANK(G35),"OK","Error"))</f>
        <v>OK</v>
      </c>
      <c r="V14" s="287"/>
      <c r="W14" s="287"/>
      <c r="X14" s="287"/>
      <c r="Y14" s="287"/>
    </row>
    <row r="15" spans="1:25" ht="13.35" customHeight="1">
      <c r="A15" s="31"/>
      <c r="B15" s="31"/>
      <c r="D15" s="685" t="s">
        <v>1874</v>
      </c>
      <c r="E15" s="290"/>
      <c r="F15" s="290"/>
      <c r="G15" s="290"/>
      <c r="H15" s="290"/>
      <c r="I15" s="290"/>
      <c r="J15" s="290"/>
      <c r="K15" s="290"/>
      <c r="L15" s="290"/>
      <c r="M15" s="290"/>
      <c r="N15" s="290"/>
      <c r="O15" s="290"/>
      <c r="P15" s="290"/>
      <c r="R15" s="580" t="str">
        <f t="shared" si="0"/>
        <v>OK</v>
      </c>
      <c r="S15" s="285" t="s">
        <v>564</v>
      </c>
      <c r="T15" s="580" t="str">
        <f>IF(COUNTA(H12:H34)&gt;0,IF(ISBLANK(H35),"Error","OK"),IF(ISBLANK(H35),"OK","Error"))</f>
        <v>OK</v>
      </c>
      <c r="V15" s="287"/>
      <c r="W15" s="287"/>
      <c r="X15" s="287"/>
      <c r="Y15" s="287"/>
    </row>
    <row r="16" spans="1:25" ht="13.35" customHeight="1">
      <c r="A16" s="674"/>
      <c r="B16" s="674"/>
      <c r="D16" s="685" t="s">
        <v>1875</v>
      </c>
      <c r="E16" s="290"/>
      <c r="F16" s="290"/>
      <c r="G16" s="290"/>
      <c r="H16" s="290"/>
      <c r="I16" s="290"/>
      <c r="J16" s="290"/>
      <c r="K16" s="290"/>
      <c r="L16" s="290"/>
      <c r="M16" s="290"/>
      <c r="N16" s="290"/>
      <c r="O16" s="290"/>
      <c r="P16" s="290"/>
      <c r="R16" s="580" t="str">
        <f t="shared" si="0"/>
        <v>OK</v>
      </c>
      <c r="S16" s="285" t="s">
        <v>565</v>
      </c>
      <c r="T16" s="580" t="str">
        <f>IF(COUNTA(I12:I34)&gt;0,IF(ISBLANK(I35),"Error","OK"),IF(ISBLANK(I35),"OK","Error"))</f>
        <v>OK</v>
      </c>
      <c r="V16" s="287"/>
      <c r="W16" s="287"/>
      <c r="X16" s="287"/>
      <c r="Y16" s="287"/>
    </row>
    <row r="17" spans="1:25" ht="13.35" customHeight="1">
      <c r="A17" s="31"/>
      <c r="B17" s="31"/>
      <c r="D17" s="685" t="s">
        <v>1876</v>
      </c>
      <c r="E17" s="290"/>
      <c r="F17" s="290"/>
      <c r="G17" s="290"/>
      <c r="H17" s="290"/>
      <c r="I17" s="290"/>
      <c r="J17" s="290"/>
      <c r="K17" s="290"/>
      <c r="L17" s="290"/>
      <c r="M17" s="290"/>
      <c r="N17" s="290"/>
      <c r="O17" s="290"/>
      <c r="P17" s="290"/>
      <c r="R17" s="580" t="str">
        <f t="shared" si="0"/>
        <v>OK</v>
      </c>
      <c r="S17" s="285" t="s">
        <v>41</v>
      </c>
      <c r="T17" s="580" t="str">
        <f>IF(COUNTA(J12:J34)&gt;0,IF(ISBLANK(J35),"Error","OK"),IF(ISBLANK(J35),"OK","Error"))</f>
        <v>OK</v>
      </c>
      <c r="V17" s="287"/>
      <c r="W17" s="287"/>
      <c r="X17" s="287"/>
      <c r="Y17" s="287"/>
    </row>
    <row r="18" spans="1:25" ht="13.35" customHeight="1">
      <c r="A18" s="674"/>
      <c r="B18" s="674"/>
      <c r="D18" s="684" t="s">
        <v>1877</v>
      </c>
      <c r="E18" s="290"/>
      <c r="F18" s="290"/>
      <c r="G18" s="290"/>
      <c r="H18" s="290"/>
      <c r="I18" s="290"/>
      <c r="J18" s="290"/>
      <c r="K18" s="290"/>
      <c r="L18" s="290"/>
      <c r="M18" s="290"/>
      <c r="N18" s="290"/>
      <c r="O18" s="290"/>
      <c r="P18" s="290"/>
      <c r="R18" s="580" t="str">
        <f t="shared" si="0"/>
        <v>OK</v>
      </c>
      <c r="S18" s="285" t="s">
        <v>41</v>
      </c>
      <c r="T18" s="580" t="str">
        <f>IF(COUNTA(K12:K34)&gt;0,IF(ISBLANK(K35),"Error","OK"),IF(ISBLANK(K35),"OK","Error"))</f>
        <v>OK</v>
      </c>
      <c r="V18" s="287"/>
      <c r="W18" s="287"/>
      <c r="X18" s="287"/>
      <c r="Y18" s="287"/>
    </row>
    <row r="19" spans="1:25" ht="13.35" customHeight="1">
      <c r="A19" s="31"/>
      <c r="B19" s="31"/>
      <c r="D19" s="685" t="s">
        <v>1878</v>
      </c>
      <c r="E19" s="290"/>
      <c r="F19" s="290"/>
      <c r="G19" s="290"/>
      <c r="H19" s="290"/>
      <c r="I19" s="290"/>
      <c r="J19" s="290"/>
      <c r="K19" s="290"/>
      <c r="L19" s="290"/>
      <c r="M19" s="290"/>
      <c r="N19" s="290"/>
      <c r="O19" s="290"/>
      <c r="P19" s="290"/>
      <c r="R19" s="580" t="str">
        <f t="shared" si="0"/>
        <v>OK</v>
      </c>
      <c r="S19" s="285" t="s">
        <v>41</v>
      </c>
      <c r="T19" s="580" t="str">
        <f>IF(COUNTA(L12:L34)&gt;0,IF(ISBLANK(L35),"Error","OK"),IF(ISBLANK(L35),"OK","Error"))</f>
        <v>OK</v>
      </c>
      <c r="V19" s="287"/>
      <c r="W19" s="287"/>
      <c r="X19" s="287"/>
      <c r="Y19" s="287"/>
    </row>
    <row r="20" spans="1:25" ht="13.35" customHeight="1">
      <c r="A20" s="674"/>
      <c r="B20" s="674"/>
      <c r="D20" s="685" t="s">
        <v>1879</v>
      </c>
      <c r="E20" s="290"/>
      <c r="F20" s="290"/>
      <c r="G20" s="290"/>
      <c r="H20" s="290"/>
      <c r="I20" s="290"/>
      <c r="J20" s="290"/>
      <c r="K20" s="290"/>
      <c r="L20" s="290"/>
      <c r="M20" s="290"/>
      <c r="N20" s="290"/>
      <c r="O20" s="290"/>
      <c r="P20" s="290"/>
      <c r="R20" s="580" t="str">
        <f t="shared" si="0"/>
        <v>OK</v>
      </c>
      <c r="S20" s="285" t="s">
        <v>41</v>
      </c>
      <c r="T20" s="580" t="str">
        <f>IF(COUNTA(M12:M34)&gt;0,IF(ISBLANK(M35),"Error","OK"),IF(ISBLANK(M35),"OK","Error"))</f>
        <v>OK</v>
      </c>
      <c r="V20" s="287"/>
      <c r="W20" s="287"/>
      <c r="X20" s="287"/>
      <c r="Y20" s="287"/>
    </row>
    <row r="21" spans="1:25" ht="13.35" customHeight="1">
      <c r="A21" s="31"/>
      <c r="B21" s="31"/>
      <c r="D21" s="685" t="s">
        <v>1880</v>
      </c>
      <c r="E21" s="290"/>
      <c r="F21" s="290"/>
      <c r="G21" s="290"/>
      <c r="H21" s="290"/>
      <c r="I21" s="290"/>
      <c r="J21" s="290"/>
      <c r="K21" s="290"/>
      <c r="L21" s="290"/>
      <c r="M21" s="290"/>
      <c r="N21" s="290"/>
      <c r="O21" s="290"/>
      <c r="P21" s="290"/>
      <c r="R21" s="580" t="str">
        <f t="shared" si="0"/>
        <v>OK</v>
      </c>
      <c r="S21" s="285" t="s">
        <v>41</v>
      </c>
      <c r="T21" s="580" t="str">
        <f>IF(COUNTA(N12:N34)&gt;0,IF(ISBLANK(N35),"Error","OK"),IF(ISBLANK(N35),"OK","Error"))</f>
        <v>OK</v>
      </c>
      <c r="V21" s="287"/>
      <c r="W21" s="287"/>
      <c r="X21" s="287"/>
      <c r="Y21" s="287"/>
    </row>
    <row r="22" spans="1:25" ht="13.35" customHeight="1">
      <c r="A22" s="674"/>
      <c r="B22" s="674"/>
      <c r="D22" s="684" t="s">
        <v>1881</v>
      </c>
      <c r="E22" s="290"/>
      <c r="F22" s="290"/>
      <c r="G22" s="290"/>
      <c r="H22" s="290"/>
      <c r="I22" s="290"/>
      <c r="J22" s="290"/>
      <c r="K22" s="290"/>
      <c r="L22" s="290"/>
      <c r="M22" s="290"/>
      <c r="N22" s="290"/>
      <c r="O22" s="290"/>
      <c r="P22" s="290"/>
      <c r="R22" s="580" t="str">
        <f t="shared" si="0"/>
        <v>OK</v>
      </c>
      <c r="S22" s="285" t="s">
        <v>1868</v>
      </c>
      <c r="T22" s="580" t="str">
        <f>IF(COUNTA(O12:O34)&gt;0,IF(ISBLANK(O35),"Error","OK"),IF(ISBLANK(O35),"OK","Error"))</f>
        <v>OK</v>
      </c>
      <c r="V22" s="287"/>
      <c r="W22" s="287"/>
      <c r="X22" s="287"/>
      <c r="Y22" s="287"/>
    </row>
    <row r="23" spans="1:25" ht="13.35" customHeight="1">
      <c r="A23" s="31"/>
      <c r="B23" s="31"/>
      <c r="D23" s="684" t="s">
        <v>1882</v>
      </c>
      <c r="E23" s="290"/>
      <c r="F23" s="290"/>
      <c r="G23" s="290"/>
      <c r="H23" s="290"/>
      <c r="I23" s="290"/>
      <c r="J23" s="290"/>
      <c r="K23" s="290"/>
      <c r="L23" s="290"/>
      <c r="M23" s="290"/>
      <c r="N23" s="290"/>
      <c r="O23" s="290"/>
      <c r="P23" s="290"/>
      <c r="R23" s="580" t="str">
        <f t="shared" si="0"/>
        <v>OK</v>
      </c>
      <c r="T23" s="31"/>
      <c r="V23" s="287"/>
      <c r="W23" s="287"/>
      <c r="X23" s="287"/>
      <c r="Y23" s="287"/>
    </row>
    <row r="24" spans="1:25" ht="38.25" customHeight="1">
      <c r="A24" s="31"/>
      <c r="B24" s="31"/>
      <c r="D24" s="684" t="s">
        <v>1883</v>
      </c>
      <c r="E24" s="290"/>
      <c r="F24" s="290"/>
      <c r="G24" s="290"/>
      <c r="H24" s="290"/>
      <c r="I24" s="290"/>
      <c r="J24" s="290"/>
      <c r="K24" s="290"/>
      <c r="L24" s="290"/>
      <c r="M24" s="290"/>
      <c r="N24" s="290"/>
      <c r="O24" s="290"/>
      <c r="P24" s="290"/>
      <c r="R24" s="580" t="str">
        <f t="shared" si="0"/>
        <v>OK</v>
      </c>
      <c r="T24" s="31"/>
      <c r="V24" s="287"/>
      <c r="W24" s="287"/>
      <c r="X24" s="287"/>
      <c r="Y24" s="287"/>
    </row>
    <row r="25" spans="1:25" ht="13.35" customHeight="1">
      <c r="A25" s="674"/>
      <c r="B25" s="674"/>
      <c r="D25" s="684" t="s">
        <v>1884</v>
      </c>
      <c r="E25" s="290"/>
      <c r="F25" s="290"/>
      <c r="G25" s="290"/>
      <c r="H25" s="290"/>
      <c r="I25" s="290"/>
      <c r="J25" s="290"/>
      <c r="K25" s="290"/>
      <c r="L25" s="290"/>
      <c r="M25" s="290"/>
      <c r="N25" s="290"/>
      <c r="O25" s="290"/>
      <c r="P25" s="290"/>
      <c r="R25" s="580" t="str">
        <f t="shared" si="0"/>
        <v>OK</v>
      </c>
      <c r="T25" s="293"/>
      <c r="V25" s="287"/>
      <c r="W25" s="287"/>
      <c r="X25" s="287"/>
      <c r="Y25" s="287"/>
    </row>
    <row r="26" spans="1:25" ht="13.35" customHeight="1">
      <c r="A26" s="31"/>
      <c r="B26" s="31"/>
      <c r="D26" s="685" t="s">
        <v>1885</v>
      </c>
      <c r="E26" s="290"/>
      <c r="F26" s="290"/>
      <c r="G26" s="290"/>
      <c r="H26" s="290"/>
      <c r="I26" s="290"/>
      <c r="J26" s="290"/>
      <c r="K26" s="290"/>
      <c r="L26" s="290"/>
      <c r="M26" s="290"/>
      <c r="N26" s="290"/>
      <c r="O26" s="290"/>
      <c r="P26" s="290"/>
      <c r="R26" s="580" t="str">
        <f t="shared" si="0"/>
        <v>OK</v>
      </c>
      <c r="T26" s="31"/>
      <c r="V26" s="287"/>
      <c r="W26" s="287"/>
      <c r="X26" s="287"/>
      <c r="Y26" s="287"/>
    </row>
    <row r="27" spans="1:25" ht="26.85" customHeight="1">
      <c r="A27" s="674"/>
      <c r="B27" s="674"/>
      <c r="D27" s="685" t="s">
        <v>1886</v>
      </c>
      <c r="E27" s="290"/>
      <c r="F27" s="290"/>
      <c r="G27" s="290"/>
      <c r="H27" s="290"/>
      <c r="I27" s="290"/>
      <c r="J27" s="290"/>
      <c r="K27" s="290"/>
      <c r="L27" s="290"/>
      <c r="M27" s="290"/>
      <c r="N27" s="290"/>
      <c r="O27" s="290"/>
      <c r="P27" s="290"/>
      <c r="R27" s="580" t="str">
        <f t="shared" si="0"/>
        <v>OK</v>
      </c>
      <c r="T27" s="293"/>
      <c r="V27" s="287"/>
      <c r="W27" s="287"/>
      <c r="X27" s="287"/>
      <c r="Y27" s="287"/>
    </row>
    <row r="28" spans="1:25" ht="26.85" customHeight="1">
      <c r="A28" s="31"/>
      <c r="B28" s="31"/>
      <c r="D28" s="684" t="s">
        <v>1887</v>
      </c>
      <c r="E28" s="290"/>
      <c r="F28" s="290"/>
      <c r="G28" s="290"/>
      <c r="H28" s="290"/>
      <c r="I28" s="290"/>
      <c r="J28" s="290"/>
      <c r="K28" s="290"/>
      <c r="L28" s="290"/>
      <c r="M28" s="290"/>
      <c r="N28" s="290"/>
      <c r="O28" s="290"/>
      <c r="P28" s="290"/>
      <c r="R28" s="580" t="str">
        <f t="shared" si="0"/>
        <v>OK</v>
      </c>
      <c r="T28" s="31"/>
      <c r="V28" s="287"/>
      <c r="W28" s="287"/>
      <c r="X28" s="287"/>
      <c r="Y28" s="287"/>
    </row>
    <row r="29" spans="1:25" ht="13.35" customHeight="1">
      <c r="A29" s="674"/>
      <c r="B29" s="674"/>
      <c r="D29" s="291" t="s">
        <v>42</v>
      </c>
      <c r="E29" s="290"/>
      <c r="F29" s="290"/>
      <c r="G29" s="290"/>
      <c r="H29" s="290"/>
      <c r="I29" s="290"/>
      <c r="J29" s="290"/>
      <c r="K29" s="290"/>
      <c r="L29" s="290"/>
      <c r="M29" s="290"/>
      <c r="N29" s="290"/>
      <c r="O29" s="290"/>
      <c r="P29" s="290"/>
      <c r="R29" s="580" t="str">
        <f t="shared" si="0"/>
        <v>OK</v>
      </c>
      <c r="T29" s="293"/>
      <c r="V29" s="287"/>
      <c r="W29" s="287"/>
      <c r="X29" s="287"/>
      <c r="Y29" s="287"/>
    </row>
    <row r="30" spans="1:25" ht="13.35" customHeight="1">
      <c r="A30" s="31"/>
      <c r="B30" s="31"/>
      <c r="D30" s="291" t="s">
        <v>43</v>
      </c>
      <c r="E30" s="290"/>
      <c r="F30" s="290"/>
      <c r="G30" s="290"/>
      <c r="H30" s="290"/>
      <c r="I30" s="290"/>
      <c r="J30" s="290"/>
      <c r="K30" s="290"/>
      <c r="L30" s="290"/>
      <c r="M30" s="290"/>
      <c r="N30" s="290"/>
      <c r="O30" s="290"/>
      <c r="P30" s="290"/>
      <c r="R30" s="580" t="str">
        <f t="shared" si="0"/>
        <v>OK</v>
      </c>
      <c r="T30" s="31"/>
      <c r="V30" s="287"/>
      <c r="W30" s="287"/>
      <c r="X30" s="287"/>
      <c r="Y30" s="287"/>
    </row>
    <row r="31" spans="1:25" ht="13.35" customHeight="1">
      <c r="A31" s="674"/>
      <c r="B31" s="674"/>
      <c r="D31" s="291" t="s">
        <v>44</v>
      </c>
      <c r="E31" s="290"/>
      <c r="F31" s="290"/>
      <c r="G31" s="290"/>
      <c r="H31" s="290"/>
      <c r="I31" s="290"/>
      <c r="J31" s="290"/>
      <c r="K31" s="290"/>
      <c r="L31" s="290"/>
      <c r="M31" s="290"/>
      <c r="N31" s="290"/>
      <c r="O31" s="290"/>
      <c r="P31" s="290"/>
      <c r="R31" s="580" t="str">
        <f t="shared" si="0"/>
        <v>OK</v>
      </c>
      <c r="T31" s="293"/>
      <c r="V31" s="287"/>
      <c r="W31" s="287"/>
      <c r="X31" s="287"/>
      <c r="Y31" s="287"/>
    </row>
    <row r="32" spans="1:25" ht="13.35" customHeight="1">
      <c r="A32" s="31"/>
      <c r="B32" s="31"/>
      <c r="D32" s="291" t="s">
        <v>45</v>
      </c>
      <c r="E32" s="290"/>
      <c r="F32" s="290"/>
      <c r="G32" s="290"/>
      <c r="H32" s="290"/>
      <c r="I32" s="290"/>
      <c r="J32" s="290"/>
      <c r="K32" s="290"/>
      <c r="L32" s="290"/>
      <c r="M32" s="290"/>
      <c r="N32" s="290"/>
      <c r="O32" s="290"/>
      <c r="P32" s="290"/>
      <c r="R32" s="580" t="str">
        <f t="shared" si="0"/>
        <v>OK</v>
      </c>
      <c r="T32" s="31"/>
      <c r="V32" s="287"/>
      <c r="W32" s="287"/>
      <c r="X32" s="287"/>
      <c r="Y32" s="287"/>
    </row>
    <row r="33" spans="1:25" ht="13.35" customHeight="1">
      <c r="A33" s="674"/>
      <c r="B33" s="674"/>
      <c r="D33" s="291" t="s">
        <v>46</v>
      </c>
      <c r="E33" s="290"/>
      <c r="F33" s="290"/>
      <c r="G33" s="290"/>
      <c r="H33" s="290"/>
      <c r="I33" s="290"/>
      <c r="J33" s="290"/>
      <c r="K33" s="290"/>
      <c r="L33" s="290"/>
      <c r="M33" s="290"/>
      <c r="N33" s="290"/>
      <c r="O33" s="290"/>
      <c r="P33" s="290"/>
      <c r="R33" s="580" t="str">
        <f t="shared" ref="R33" si="1">IF(COUNTA(E33:O33)&gt;0,IF(ISBLANK(P33),"Error","OK"),IF(ISBLANK(P33),"OK","Error"))</f>
        <v>OK</v>
      </c>
      <c r="T33" s="293"/>
      <c r="V33" s="287"/>
      <c r="W33" s="287"/>
      <c r="X33" s="287"/>
      <c r="Y33" s="287"/>
    </row>
    <row r="34" spans="1:25" ht="13.35" customHeight="1">
      <c r="A34" s="31"/>
      <c r="B34" s="31"/>
      <c r="D34" s="684" t="s">
        <v>1888</v>
      </c>
      <c r="E34" s="290"/>
      <c r="F34" s="290"/>
      <c r="G34" s="290"/>
      <c r="H34" s="290"/>
      <c r="I34" s="290"/>
      <c r="J34" s="290"/>
      <c r="K34" s="290"/>
      <c r="L34" s="290"/>
      <c r="M34" s="290"/>
      <c r="N34" s="290"/>
      <c r="O34" s="290"/>
      <c r="P34" s="290"/>
      <c r="R34" s="580" t="str">
        <f t="shared" si="0"/>
        <v>OK</v>
      </c>
      <c r="T34" s="31"/>
      <c r="V34" s="287"/>
      <c r="W34" s="287"/>
      <c r="X34" s="287"/>
      <c r="Y34" s="287"/>
    </row>
    <row r="35" spans="1:25" ht="13.35" customHeight="1">
      <c r="A35" s="674"/>
      <c r="B35" s="674"/>
      <c r="D35" s="686" t="s">
        <v>557</v>
      </c>
      <c r="E35" s="290"/>
      <c r="F35" s="290"/>
      <c r="G35" s="290"/>
      <c r="H35" s="290"/>
      <c r="I35" s="290"/>
      <c r="J35" s="290"/>
      <c r="K35" s="290"/>
      <c r="L35" s="290"/>
      <c r="M35" s="290"/>
      <c r="N35" s="290"/>
      <c r="O35" s="290"/>
      <c r="P35" s="290"/>
      <c r="T35" s="293"/>
      <c r="V35" s="287"/>
      <c r="W35" s="287"/>
      <c r="X35" s="287"/>
      <c r="Y35" s="287"/>
    </row>
    <row r="36" spans="1:25" s="36" customFormat="1" ht="36.75" customHeight="1">
      <c r="D36" s="344"/>
      <c r="E36" s="344"/>
      <c r="F36" s="344"/>
      <c r="G36" s="344"/>
      <c r="H36" s="344"/>
      <c r="I36" s="344"/>
      <c r="J36" s="344"/>
      <c r="K36" s="344"/>
      <c r="L36" s="344"/>
      <c r="M36" s="344"/>
      <c r="N36" s="344"/>
      <c r="O36" s="344"/>
      <c r="P36" s="344"/>
    </row>
    <row r="37" spans="1:25" ht="13.35" customHeight="1">
      <c r="A37" s="31"/>
      <c r="B37" s="31"/>
      <c r="D37" s="72"/>
      <c r="P37" s="72"/>
      <c r="Q37" s="287"/>
      <c r="R37" s="287"/>
      <c r="S37" s="287"/>
      <c r="T37" s="287"/>
      <c r="U37" s="287"/>
    </row>
    <row r="38" spans="1:25" ht="60" customHeight="1">
      <c r="A38" s="674">
        <v>15</v>
      </c>
      <c r="B38" s="674" t="s">
        <v>1433</v>
      </c>
      <c r="D38" s="1220" t="s">
        <v>1889</v>
      </c>
      <c r="E38" s="1221"/>
      <c r="F38" s="292" t="s">
        <v>92</v>
      </c>
      <c r="H38" s="286"/>
      <c r="I38" s="286"/>
      <c r="J38" s="286"/>
      <c r="K38" s="286"/>
      <c r="L38" s="286"/>
      <c r="M38" s="286"/>
      <c r="N38" s="286"/>
      <c r="O38" s="293"/>
      <c r="Q38" s="287"/>
      <c r="R38" s="287"/>
      <c r="S38" s="287"/>
      <c r="T38" s="287"/>
      <c r="U38" s="287"/>
    </row>
    <row r="39" spans="1:25" ht="112.5" customHeight="1">
      <c r="A39" s="687"/>
      <c r="B39" s="688" t="s">
        <v>1434</v>
      </c>
      <c r="D39" s="1220" t="s">
        <v>1890</v>
      </c>
      <c r="E39" s="1221"/>
      <c r="F39" s="689"/>
      <c r="H39" s="286"/>
      <c r="I39" s="286"/>
      <c r="J39" s="286"/>
      <c r="K39" s="286"/>
      <c r="L39" s="286"/>
      <c r="M39" s="286"/>
      <c r="N39" s="286"/>
      <c r="O39" s="293"/>
      <c r="Q39" s="287"/>
      <c r="R39" s="287"/>
      <c r="S39" s="287"/>
      <c r="T39" s="287"/>
      <c r="U39" s="287"/>
    </row>
    <row r="40" spans="1:25" ht="13.35" customHeight="1">
      <c r="A40" s="674"/>
      <c r="B40" s="674"/>
      <c r="D40" s="690"/>
      <c r="E40" s="690"/>
      <c r="F40" s="286"/>
      <c r="G40" s="690"/>
      <c r="H40" s="691"/>
      <c r="I40" s="691"/>
      <c r="J40" s="691"/>
      <c r="K40" s="691"/>
      <c r="L40" s="691"/>
      <c r="M40" s="691"/>
      <c r="N40" s="286"/>
      <c r="O40" s="293"/>
      <c r="Q40" s="287"/>
      <c r="R40" s="287"/>
      <c r="S40" s="287"/>
      <c r="T40" s="287"/>
      <c r="U40" s="287"/>
    </row>
    <row r="41" spans="1:25" ht="39.75" customHeight="1">
      <c r="A41" s="674"/>
      <c r="B41" s="674"/>
      <c r="D41" s="692" t="s">
        <v>1891</v>
      </c>
      <c r="E41" s="692" t="s">
        <v>1892</v>
      </c>
      <c r="F41" s="692" t="s">
        <v>1893</v>
      </c>
      <c r="G41" s="692" t="s">
        <v>99</v>
      </c>
      <c r="H41" s="692" t="s">
        <v>1894</v>
      </c>
      <c r="I41" s="692" t="s">
        <v>1895</v>
      </c>
      <c r="J41" s="692" t="s">
        <v>94</v>
      </c>
    </row>
    <row r="42" spans="1:25" ht="13.35" customHeight="1">
      <c r="A42" s="674"/>
      <c r="B42" s="674"/>
      <c r="D42" s="1222" t="s">
        <v>47</v>
      </c>
      <c r="E42" s="693" t="s">
        <v>1896</v>
      </c>
      <c r="F42" s="294"/>
      <c r="G42" s="295"/>
      <c r="H42" s="1225"/>
      <c r="I42" s="1225"/>
      <c r="J42" s="1225"/>
    </row>
    <row r="43" spans="1:25" ht="13.35" customHeight="1">
      <c r="A43" s="674"/>
      <c r="B43" s="674"/>
      <c r="D43" s="1223"/>
      <c r="E43" s="693" t="s">
        <v>1897</v>
      </c>
      <c r="F43" s="294"/>
      <c r="G43" s="295"/>
      <c r="H43" s="1226"/>
      <c r="I43" s="1226"/>
      <c r="J43" s="1226"/>
    </row>
    <row r="44" spans="1:25" ht="13.35" customHeight="1">
      <c r="A44" s="674"/>
      <c r="B44" s="674"/>
      <c r="D44" s="1223"/>
      <c r="E44" s="693" t="s">
        <v>1898</v>
      </c>
      <c r="F44" s="294"/>
      <c r="G44" s="295"/>
      <c r="H44" s="1226"/>
      <c r="I44" s="1226"/>
      <c r="J44" s="1226"/>
    </row>
    <row r="45" spans="1:25" ht="13.35" customHeight="1">
      <c r="A45" s="674"/>
      <c r="B45" s="674"/>
      <c r="D45" s="1223"/>
      <c r="E45" s="693" t="s">
        <v>1899</v>
      </c>
      <c r="F45" s="294"/>
      <c r="G45" s="295"/>
      <c r="H45" s="1226"/>
      <c r="I45" s="1226"/>
      <c r="J45" s="1226"/>
    </row>
    <row r="46" spans="1:25" ht="13.35" customHeight="1">
      <c r="A46" s="674"/>
      <c r="B46" s="674"/>
      <c r="D46" s="1223"/>
      <c r="E46" s="693" t="s">
        <v>11</v>
      </c>
      <c r="F46" s="294"/>
      <c r="G46" s="295"/>
      <c r="H46" s="1226"/>
      <c r="I46" s="1226"/>
      <c r="J46" s="1226"/>
    </row>
    <row r="47" spans="1:25" ht="13.35" customHeight="1">
      <c r="A47" s="674"/>
      <c r="B47" s="674"/>
      <c r="D47" s="1223"/>
      <c r="E47" s="693" t="s">
        <v>1900</v>
      </c>
      <c r="F47" s="294"/>
      <c r="G47" s="295"/>
      <c r="H47" s="1226"/>
      <c r="I47" s="1226"/>
      <c r="J47" s="1226"/>
    </row>
    <row r="48" spans="1:25" ht="13.35" customHeight="1">
      <c r="A48" s="674"/>
      <c r="B48" s="674"/>
      <c r="D48" s="1223"/>
      <c r="E48" s="693" t="s">
        <v>1901</v>
      </c>
      <c r="F48" s="294"/>
      <c r="G48" s="295"/>
      <c r="H48" s="1226"/>
      <c r="I48" s="1226"/>
      <c r="J48" s="1226"/>
    </row>
    <row r="49" spans="1:10" ht="13.35" customHeight="1">
      <c r="A49" s="674"/>
      <c r="B49" s="674"/>
      <c r="D49" s="1223"/>
      <c r="E49" s="291" t="s">
        <v>42</v>
      </c>
      <c r="F49" s="294"/>
      <c r="G49" s="295"/>
      <c r="H49" s="1226"/>
      <c r="I49" s="1226"/>
      <c r="J49" s="1226"/>
    </row>
    <row r="50" spans="1:10" ht="13.35" customHeight="1">
      <c r="A50" s="674"/>
      <c r="B50" s="674"/>
      <c r="D50" s="1223"/>
      <c r="E50" s="291" t="s">
        <v>43</v>
      </c>
      <c r="F50" s="294"/>
      <c r="G50" s="295"/>
      <c r="H50" s="1226"/>
      <c r="I50" s="1226"/>
      <c r="J50" s="1226"/>
    </row>
    <row r="51" spans="1:10" ht="13.35" customHeight="1">
      <c r="A51" s="674"/>
      <c r="B51" s="674"/>
      <c r="D51" s="1223"/>
      <c r="E51" s="291" t="s">
        <v>44</v>
      </c>
      <c r="F51" s="294"/>
      <c r="G51" s="295"/>
      <c r="H51" s="1226"/>
      <c r="I51" s="1226"/>
      <c r="J51" s="1226"/>
    </row>
    <row r="52" spans="1:10" ht="13.35" customHeight="1">
      <c r="A52" s="674"/>
      <c r="B52" s="674"/>
      <c r="D52" s="1223"/>
      <c r="E52" s="291" t="s">
        <v>45</v>
      </c>
      <c r="F52" s="294"/>
      <c r="G52" s="295"/>
      <c r="H52" s="1226"/>
      <c r="I52" s="1226"/>
      <c r="J52" s="1226"/>
    </row>
    <row r="53" spans="1:10" ht="13.35" customHeight="1">
      <c r="A53" s="674"/>
      <c r="B53" s="674"/>
      <c r="D53" s="1223"/>
      <c r="E53" s="291" t="s">
        <v>46</v>
      </c>
      <c r="F53" s="294"/>
      <c r="G53" s="295"/>
      <c r="H53" s="1226"/>
      <c r="I53" s="1226"/>
      <c r="J53" s="1226"/>
    </row>
    <row r="54" spans="1:10" ht="13.35" customHeight="1">
      <c r="A54" s="674"/>
      <c r="B54" s="674"/>
      <c r="D54" s="1223"/>
      <c r="E54" s="291" t="s">
        <v>48</v>
      </c>
      <c r="F54" s="294"/>
      <c r="G54" s="295"/>
      <c r="H54" s="1226"/>
      <c r="I54" s="1226"/>
      <c r="J54" s="1226"/>
    </row>
    <row r="55" spans="1:10" ht="13.35" customHeight="1">
      <c r="A55" s="674"/>
      <c r="B55" s="674"/>
      <c r="D55" s="1223"/>
      <c r="E55" s="291" t="s">
        <v>49</v>
      </c>
      <c r="F55" s="294"/>
      <c r="G55" s="295"/>
      <c r="H55" s="1226"/>
      <c r="I55" s="1226"/>
      <c r="J55" s="1226"/>
    </row>
    <row r="56" spans="1:10" ht="13.35" customHeight="1">
      <c r="A56" s="674"/>
      <c r="B56" s="674"/>
      <c r="D56" s="1223"/>
      <c r="E56" s="291" t="s">
        <v>50</v>
      </c>
      <c r="F56" s="294"/>
      <c r="G56" s="295"/>
      <c r="H56" s="1226"/>
      <c r="I56" s="1226"/>
      <c r="J56" s="1226"/>
    </row>
    <row r="57" spans="1:10" ht="13.35" customHeight="1">
      <c r="A57" s="674"/>
      <c r="B57" s="674"/>
      <c r="D57" s="1223"/>
      <c r="E57" s="291" t="s">
        <v>51</v>
      </c>
      <c r="F57" s="294"/>
      <c r="G57" s="295"/>
      <c r="H57" s="1226"/>
      <c r="I57" s="1226"/>
      <c r="J57" s="1226"/>
    </row>
    <row r="58" spans="1:10" ht="13.35" customHeight="1">
      <c r="A58" s="674"/>
      <c r="B58" s="674"/>
      <c r="D58" s="1223"/>
      <c r="E58" s="291" t="s">
        <v>52</v>
      </c>
      <c r="F58" s="294"/>
      <c r="G58" s="295"/>
      <c r="H58" s="1226"/>
      <c r="I58" s="1226"/>
      <c r="J58" s="1226"/>
    </row>
    <row r="59" spans="1:10" ht="13.35" customHeight="1">
      <c r="A59" s="674"/>
      <c r="B59" s="674"/>
      <c r="D59" s="1223"/>
      <c r="E59" s="684" t="s">
        <v>1888</v>
      </c>
      <c r="F59" s="294"/>
      <c r="G59" s="295"/>
      <c r="H59" s="1226"/>
      <c r="I59" s="1226"/>
      <c r="J59" s="1226"/>
    </row>
    <row r="60" spans="1:10" ht="13.35" customHeight="1">
      <c r="A60" s="674"/>
      <c r="B60" s="674"/>
      <c r="D60" s="1224"/>
      <c r="E60" s="694" t="s">
        <v>557</v>
      </c>
      <c r="F60" s="695">
        <f>SUM(F42:F59)</f>
        <v>0</v>
      </c>
      <c r="G60" s="696"/>
      <c r="H60" s="1227"/>
      <c r="I60" s="1227"/>
      <c r="J60" s="1227"/>
    </row>
    <row r="61" spans="1:10" s="36" customFormat="1" ht="13.35" customHeight="1"/>
    <row r="62" spans="1:10" ht="13.35" customHeight="1">
      <c r="A62" s="674"/>
      <c r="B62" s="674"/>
      <c r="D62" s="1222" t="s">
        <v>53</v>
      </c>
      <c r="E62" s="693" t="s">
        <v>1896</v>
      </c>
      <c r="F62" s="294"/>
      <c r="G62" s="295"/>
      <c r="H62" s="1225"/>
      <c r="I62" s="1225"/>
      <c r="J62" s="1225"/>
    </row>
    <row r="63" spans="1:10" ht="13.35" customHeight="1">
      <c r="A63" s="674"/>
      <c r="B63" s="674"/>
      <c r="D63" s="1223"/>
      <c r="E63" s="693" t="s">
        <v>1897</v>
      </c>
      <c r="F63" s="294"/>
      <c r="G63" s="295"/>
      <c r="H63" s="1226"/>
      <c r="I63" s="1226"/>
      <c r="J63" s="1226"/>
    </row>
    <row r="64" spans="1:10" ht="13.35" customHeight="1">
      <c r="A64" s="674"/>
      <c r="B64" s="674"/>
      <c r="D64" s="1223"/>
      <c r="E64" s="693" t="s">
        <v>1898</v>
      </c>
      <c r="F64" s="294"/>
      <c r="G64" s="295"/>
      <c r="H64" s="1226"/>
      <c r="I64" s="1226"/>
      <c r="J64" s="1226"/>
    </row>
    <row r="65" spans="1:10" ht="13.35" customHeight="1">
      <c r="A65" s="674"/>
      <c r="B65" s="674"/>
      <c r="D65" s="1223"/>
      <c r="E65" s="693" t="s">
        <v>1899</v>
      </c>
      <c r="F65" s="294"/>
      <c r="G65" s="295"/>
      <c r="H65" s="1226"/>
      <c r="I65" s="1226"/>
      <c r="J65" s="1226"/>
    </row>
    <row r="66" spans="1:10" ht="13.35" customHeight="1">
      <c r="A66" s="674"/>
      <c r="B66" s="674"/>
      <c r="D66" s="1223"/>
      <c r="E66" s="693" t="s">
        <v>11</v>
      </c>
      <c r="F66" s="294"/>
      <c r="G66" s="295"/>
      <c r="H66" s="1226"/>
      <c r="I66" s="1226"/>
      <c r="J66" s="1226"/>
    </row>
    <row r="67" spans="1:10" ht="13.35" customHeight="1">
      <c r="A67" s="674"/>
      <c r="B67" s="674"/>
      <c r="D67" s="1223"/>
      <c r="E67" s="693" t="s">
        <v>1900</v>
      </c>
      <c r="F67" s="294"/>
      <c r="G67" s="295"/>
      <c r="H67" s="1226"/>
      <c r="I67" s="1226"/>
      <c r="J67" s="1226"/>
    </row>
    <row r="68" spans="1:10" ht="13.35" customHeight="1">
      <c r="A68" s="674"/>
      <c r="B68" s="674"/>
      <c r="D68" s="1223"/>
      <c r="E68" s="693" t="s">
        <v>1901</v>
      </c>
      <c r="F68" s="294"/>
      <c r="G68" s="295"/>
      <c r="H68" s="1226"/>
      <c r="I68" s="1226"/>
      <c r="J68" s="1226"/>
    </row>
    <row r="69" spans="1:10" ht="13.35" customHeight="1">
      <c r="A69" s="674"/>
      <c r="B69" s="674"/>
      <c r="D69" s="1223"/>
      <c r="E69" s="291" t="s">
        <v>42</v>
      </c>
      <c r="F69" s="294"/>
      <c r="G69" s="295"/>
      <c r="H69" s="1226"/>
      <c r="I69" s="1226"/>
      <c r="J69" s="1226"/>
    </row>
    <row r="70" spans="1:10" ht="13.35" customHeight="1">
      <c r="A70" s="674"/>
      <c r="B70" s="674"/>
      <c r="D70" s="1223"/>
      <c r="E70" s="291" t="s">
        <v>43</v>
      </c>
      <c r="F70" s="294"/>
      <c r="G70" s="295"/>
      <c r="H70" s="1226"/>
      <c r="I70" s="1226"/>
      <c r="J70" s="1226"/>
    </row>
    <row r="71" spans="1:10" ht="13.35" customHeight="1">
      <c r="A71" s="674"/>
      <c r="B71" s="674"/>
      <c r="D71" s="1223"/>
      <c r="E71" s="291" t="s">
        <v>44</v>
      </c>
      <c r="F71" s="294"/>
      <c r="G71" s="295"/>
      <c r="H71" s="1226"/>
      <c r="I71" s="1226"/>
      <c r="J71" s="1226"/>
    </row>
    <row r="72" spans="1:10" ht="13.35" customHeight="1">
      <c r="A72" s="674"/>
      <c r="B72" s="674"/>
      <c r="D72" s="1223"/>
      <c r="E72" s="291" t="s">
        <v>45</v>
      </c>
      <c r="F72" s="294"/>
      <c r="G72" s="295"/>
      <c r="H72" s="1226"/>
      <c r="I72" s="1226"/>
      <c r="J72" s="1226"/>
    </row>
    <row r="73" spans="1:10" ht="13.35" customHeight="1">
      <c r="A73" s="674"/>
      <c r="B73" s="674"/>
      <c r="D73" s="1223"/>
      <c r="E73" s="291" t="s">
        <v>46</v>
      </c>
      <c r="F73" s="294"/>
      <c r="G73" s="295"/>
      <c r="H73" s="1226"/>
      <c r="I73" s="1226"/>
      <c r="J73" s="1226"/>
    </row>
    <row r="74" spans="1:10" ht="13.35" customHeight="1">
      <c r="A74" s="674"/>
      <c r="B74" s="674"/>
      <c r="D74" s="1223"/>
      <c r="E74" s="291" t="s">
        <v>48</v>
      </c>
      <c r="F74" s="294"/>
      <c r="G74" s="295"/>
      <c r="H74" s="1226"/>
      <c r="I74" s="1226"/>
      <c r="J74" s="1226"/>
    </row>
    <row r="75" spans="1:10" ht="13.35" customHeight="1">
      <c r="A75" s="674"/>
      <c r="B75" s="674"/>
      <c r="D75" s="1223"/>
      <c r="E75" s="291" t="s">
        <v>49</v>
      </c>
      <c r="F75" s="294"/>
      <c r="G75" s="295"/>
      <c r="H75" s="1226"/>
      <c r="I75" s="1226"/>
      <c r="J75" s="1226"/>
    </row>
    <row r="76" spans="1:10" ht="13.35" customHeight="1">
      <c r="A76" s="674"/>
      <c r="B76" s="674"/>
      <c r="D76" s="1223"/>
      <c r="E76" s="291" t="s">
        <v>50</v>
      </c>
      <c r="F76" s="294"/>
      <c r="G76" s="295"/>
      <c r="H76" s="1226"/>
      <c r="I76" s="1226"/>
      <c r="J76" s="1226"/>
    </row>
    <row r="77" spans="1:10" ht="13.35" customHeight="1">
      <c r="A77" s="674"/>
      <c r="B77" s="674"/>
      <c r="D77" s="1223"/>
      <c r="E77" s="291" t="s">
        <v>51</v>
      </c>
      <c r="F77" s="294"/>
      <c r="G77" s="295"/>
      <c r="H77" s="1226"/>
      <c r="I77" s="1226"/>
      <c r="J77" s="1226"/>
    </row>
    <row r="78" spans="1:10" ht="13.35" customHeight="1">
      <c r="A78" s="674"/>
      <c r="B78" s="674"/>
      <c r="D78" s="1223"/>
      <c r="E78" s="291" t="s">
        <v>52</v>
      </c>
      <c r="F78" s="294"/>
      <c r="G78" s="295"/>
      <c r="H78" s="1226"/>
      <c r="I78" s="1226"/>
      <c r="J78" s="1226"/>
    </row>
    <row r="79" spans="1:10" ht="13.35" customHeight="1">
      <c r="A79" s="674"/>
      <c r="B79" s="674"/>
      <c r="D79" s="1223"/>
      <c r="E79" s="684" t="s">
        <v>1888</v>
      </c>
      <c r="F79" s="294"/>
      <c r="G79" s="295"/>
      <c r="H79" s="1226"/>
      <c r="I79" s="1226"/>
      <c r="J79" s="1226"/>
    </row>
    <row r="80" spans="1:10" ht="13.35" customHeight="1">
      <c r="A80" s="674"/>
      <c r="B80" s="674"/>
      <c r="D80" s="1224"/>
      <c r="E80" s="694" t="s">
        <v>557</v>
      </c>
      <c r="F80" s="695">
        <f>SUM(F62:F79)</f>
        <v>0</v>
      </c>
      <c r="G80" s="696"/>
      <c r="H80" s="1227"/>
      <c r="I80" s="1227"/>
      <c r="J80" s="1227"/>
    </row>
    <row r="81" spans="1:10" s="36" customFormat="1" ht="13.35" customHeight="1"/>
    <row r="82" spans="1:10" ht="13.35" customHeight="1">
      <c r="A82" s="674"/>
      <c r="B82" s="674"/>
      <c r="D82" s="1222" t="s">
        <v>54</v>
      </c>
      <c r="E82" s="693" t="s">
        <v>1896</v>
      </c>
      <c r="F82" s="294"/>
      <c r="G82" s="295"/>
      <c r="H82" s="1225"/>
      <c r="I82" s="1225"/>
      <c r="J82" s="1225"/>
    </row>
    <row r="83" spans="1:10" ht="13.35" customHeight="1">
      <c r="A83" s="674"/>
      <c r="B83" s="674"/>
      <c r="D83" s="1223"/>
      <c r="E83" s="693" t="s">
        <v>1897</v>
      </c>
      <c r="F83" s="294"/>
      <c r="G83" s="295"/>
      <c r="H83" s="1226"/>
      <c r="I83" s="1226"/>
      <c r="J83" s="1226"/>
    </row>
    <row r="84" spans="1:10" ht="13.35" customHeight="1">
      <c r="A84" s="674"/>
      <c r="B84" s="674"/>
      <c r="D84" s="1223"/>
      <c r="E84" s="693" t="s">
        <v>1898</v>
      </c>
      <c r="F84" s="294"/>
      <c r="G84" s="295"/>
      <c r="H84" s="1226"/>
      <c r="I84" s="1226"/>
      <c r="J84" s="1226"/>
    </row>
    <row r="85" spans="1:10" ht="13.35" customHeight="1">
      <c r="A85" s="674"/>
      <c r="B85" s="674"/>
      <c r="D85" s="1223"/>
      <c r="E85" s="693" t="s">
        <v>1899</v>
      </c>
      <c r="F85" s="294"/>
      <c r="G85" s="295"/>
      <c r="H85" s="1226"/>
      <c r="I85" s="1226"/>
      <c r="J85" s="1226"/>
    </row>
    <row r="86" spans="1:10" ht="13.35" customHeight="1">
      <c r="A86" s="674"/>
      <c r="B86" s="674"/>
      <c r="D86" s="1223"/>
      <c r="E86" s="693" t="s">
        <v>11</v>
      </c>
      <c r="F86" s="294"/>
      <c r="G86" s="295"/>
      <c r="H86" s="1226"/>
      <c r="I86" s="1226"/>
      <c r="J86" s="1226"/>
    </row>
    <row r="87" spans="1:10" ht="13.35" customHeight="1">
      <c r="A87" s="674"/>
      <c r="B87" s="674"/>
      <c r="D87" s="1223"/>
      <c r="E87" s="693" t="s">
        <v>1900</v>
      </c>
      <c r="F87" s="294"/>
      <c r="G87" s="295"/>
      <c r="H87" s="1226"/>
      <c r="I87" s="1226"/>
      <c r="J87" s="1226"/>
    </row>
    <row r="88" spans="1:10" ht="13.35" customHeight="1">
      <c r="A88" s="674"/>
      <c r="B88" s="674"/>
      <c r="D88" s="1223"/>
      <c r="E88" s="693" t="s">
        <v>1901</v>
      </c>
      <c r="F88" s="294"/>
      <c r="G88" s="295"/>
      <c r="H88" s="1226"/>
      <c r="I88" s="1226"/>
      <c r="J88" s="1226"/>
    </row>
    <row r="89" spans="1:10" ht="13.35" customHeight="1">
      <c r="A89" s="674"/>
      <c r="B89" s="674"/>
      <c r="D89" s="1223"/>
      <c r="E89" s="291" t="s">
        <v>42</v>
      </c>
      <c r="F89" s="294"/>
      <c r="G89" s="295"/>
      <c r="H89" s="1226"/>
      <c r="I89" s="1226"/>
      <c r="J89" s="1226"/>
    </row>
    <row r="90" spans="1:10" ht="13.35" customHeight="1">
      <c r="A90" s="674"/>
      <c r="B90" s="674"/>
      <c r="D90" s="1223"/>
      <c r="E90" s="291" t="s">
        <v>43</v>
      </c>
      <c r="F90" s="294"/>
      <c r="G90" s="295"/>
      <c r="H90" s="1226"/>
      <c r="I90" s="1226"/>
      <c r="J90" s="1226"/>
    </row>
    <row r="91" spans="1:10" ht="13.35" customHeight="1">
      <c r="A91" s="674"/>
      <c r="B91" s="674"/>
      <c r="D91" s="1223"/>
      <c r="E91" s="291" t="s">
        <v>44</v>
      </c>
      <c r="F91" s="294"/>
      <c r="G91" s="295"/>
      <c r="H91" s="1226"/>
      <c r="I91" s="1226"/>
      <c r="J91" s="1226"/>
    </row>
    <row r="92" spans="1:10" ht="13.35" customHeight="1">
      <c r="A92" s="674"/>
      <c r="B92" s="674"/>
      <c r="D92" s="1223"/>
      <c r="E92" s="291" t="s">
        <v>45</v>
      </c>
      <c r="F92" s="294"/>
      <c r="G92" s="295"/>
      <c r="H92" s="1226"/>
      <c r="I92" s="1226"/>
      <c r="J92" s="1226"/>
    </row>
    <row r="93" spans="1:10" ht="13.35" customHeight="1">
      <c r="A93" s="674"/>
      <c r="B93" s="674"/>
      <c r="D93" s="1223"/>
      <c r="E93" s="291" t="s">
        <v>46</v>
      </c>
      <c r="F93" s="294"/>
      <c r="G93" s="295"/>
      <c r="H93" s="1226"/>
      <c r="I93" s="1226"/>
      <c r="J93" s="1226"/>
    </row>
    <row r="94" spans="1:10" ht="13.35" customHeight="1">
      <c r="A94" s="674"/>
      <c r="B94" s="674"/>
      <c r="D94" s="1223"/>
      <c r="E94" s="291" t="s">
        <v>48</v>
      </c>
      <c r="F94" s="294"/>
      <c r="G94" s="295"/>
      <c r="H94" s="1226"/>
      <c r="I94" s="1226"/>
      <c r="J94" s="1226"/>
    </row>
    <row r="95" spans="1:10" ht="13.35" customHeight="1">
      <c r="A95" s="674"/>
      <c r="B95" s="674"/>
      <c r="D95" s="1223"/>
      <c r="E95" s="291" t="s">
        <v>49</v>
      </c>
      <c r="F95" s="294"/>
      <c r="G95" s="295"/>
      <c r="H95" s="1226"/>
      <c r="I95" s="1226"/>
      <c r="J95" s="1226"/>
    </row>
    <row r="96" spans="1:10" ht="13.35" customHeight="1">
      <c r="A96" s="674"/>
      <c r="B96" s="674"/>
      <c r="D96" s="1223"/>
      <c r="E96" s="291" t="s">
        <v>50</v>
      </c>
      <c r="F96" s="294"/>
      <c r="G96" s="295"/>
      <c r="H96" s="1226"/>
      <c r="I96" s="1226"/>
      <c r="J96" s="1226"/>
    </row>
    <row r="97" spans="1:10" ht="13.35" customHeight="1">
      <c r="A97" s="674"/>
      <c r="B97" s="674"/>
      <c r="D97" s="1223"/>
      <c r="E97" s="291" t="s">
        <v>51</v>
      </c>
      <c r="F97" s="294"/>
      <c r="G97" s="295"/>
      <c r="H97" s="1226"/>
      <c r="I97" s="1226"/>
      <c r="J97" s="1226"/>
    </row>
    <row r="98" spans="1:10" ht="13.35" customHeight="1">
      <c r="A98" s="674"/>
      <c r="B98" s="674"/>
      <c r="D98" s="1223"/>
      <c r="E98" s="291" t="s">
        <v>52</v>
      </c>
      <c r="F98" s="294"/>
      <c r="G98" s="295"/>
      <c r="H98" s="1226"/>
      <c r="I98" s="1226"/>
      <c r="J98" s="1226"/>
    </row>
    <row r="99" spans="1:10" ht="13.35" customHeight="1">
      <c r="A99" s="674"/>
      <c r="B99" s="674"/>
      <c r="D99" s="1223"/>
      <c r="E99" s="684" t="s">
        <v>1888</v>
      </c>
      <c r="F99" s="294"/>
      <c r="G99" s="295"/>
      <c r="H99" s="1226"/>
      <c r="I99" s="1226"/>
      <c r="J99" s="1226"/>
    </row>
    <row r="100" spans="1:10" ht="13.35" customHeight="1">
      <c r="A100" s="674"/>
      <c r="B100" s="674"/>
      <c r="D100" s="1224"/>
      <c r="E100" s="694" t="s">
        <v>557</v>
      </c>
      <c r="F100" s="695">
        <f>SUM(F82:F99)</f>
        <v>0</v>
      </c>
      <c r="G100" s="696"/>
      <c r="H100" s="1227"/>
      <c r="I100" s="1227"/>
      <c r="J100" s="1227"/>
    </row>
    <row r="101" spans="1:10" s="36" customFormat="1" ht="13.35" customHeight="1"/>
    <row r="102" spans="1:10" ht="13.35" customHeight="1">
      <c r="A102" s="674"/>
      <c r="B102" s="674"/>
      <c r="D102" s="1222" t="s">
        <v>55</v>
      </c>
      <c r="E102" s="693" t="s">
        <v>1896</v>
      </c>
      <c r="F102" s="294"/>
      <c r="G102" s="295"/>
      <c r="H102" s="1225"/>
      <c r="I102" s="1225"/>
      <c r="J102" s="1225"/>
    </row>
    <row r="103" spans="1:10" ht="13.35" customHeight="1">
      <c r="A103" s="674"/>
      <c r="B103" s="674"/>
      <c r="D103" s="1223"/>
      <c r="E103" s="693" t="s">
        <v>1897</v>
      </c>
      <c r="F103" s="294"/>
      <c r="G103" s="295"/>
      <c r="H103" s="1226"/>
      <c r="I103" s="1226"/>
      <c r="J103" s="1226"/>
    </row>
    <row r="104" spans="1:10" ht="13.35" customHeight="1">
      <c r="A104" s="674"/>
      <c r="B104" s="674"/>
      <c r="D104" s="1223"/>
      <c r="E104" s="693" t="s">
        <v>1898</v>
      </c>
      <c r="F104" s="294"/>
      <c r="G104" s="295"/>
      <c r="H104" s="1226"/>
      <c r="I104" s="1226"/>
      <c r="J104" s="1226"/>
    </row>
    <row r="105" spans="1:10" ht="13.35" customHeight="1">
      <c r="A105" s="674"/>
      <c r="B105" s="674"/>
      <c r="D105" s="1223"/>
      <c r="E105" s="693" t="s">
        <v>1899</v>
      </c>
      <c r="F105" s="294"/>
      <c r="G105" s="295"/>
      <c r="H105" s="1226"/>
      <c r="I105" s="1226"/>
      <c r="J105" s="1226"/>
    </row>
    <row r="106" spans="1:10" ht="13.35" customHeight="1">
      <c r="A106" s="674"/>
      <c r="B106" s="674"/>
      <c r="D106" s="1223"/>
      <c r="E106" s="693" t="s">
        <v>11</v>
      </c>
      <c r="F106" s="294"/>
      <c r="G106" s="295"/>
      <c r="H106" s="1226"/>
      <c r="I106" s="1226"/>
      <c r="J106" s="1226"/>
    </row>
    <row r="107" spans="1:10" ht="13.35" customHeight="1">
      <c r="A107" s="674"/>
      <c r="B107" s="674"/>
      <c r="D107" s="1223"/>
      <c r="E107" s="693" t="s">
        <v>1900</v>
      </c>
      <c r="F107" s="294"/>
      <c r="G107" s="295"/>
      <c r="H107" s="1226"/>
      <c r="I107" s="1226"/>
      <c r="J107" s="1226"/>
    </row>
    <row r="108" spans="1:10" ht="13.35" customHeight="1">
      <c r="A108" s="674"/>
      <c r="B108" s="674"/>
      <c r="D108" s="1223"/>
      <c r="E108" s="693" t="s">
        <v>1901</v>
      </c>
      <c r="F108" s="294"/>
      <c r="G108" s="295"/>
      <c r="H108" s="1226"/>
      <c r="I108" s="1226"/>
      <c r="J108" s="1226"/>
    </row>
    <row r="109" spans="1:10" ht="13.35" customHeight="1">
      <c r="A109" s="674"/>
      <c r="B109" s="674"/>
      <c r="D109" s="1223"/>
      <c r="E109" s="291" t="s">
        <v>42</v>
      </c>
      <c r="F109" s="294"/>
      <c r="G109" s="295"/>
      <c r="H109" s="1226"/>
      <c r="I109" s="1226"/>
      <c r="J109" s="1226"/>
    </row>
    <row r="110" spans="1:10" ht="13.35" customHeight="1">
      <c r="A110" s="674"/>
      <c r="B110" s="674"/>
      <c r="D110" s="1223"/>
      <c r="E110" s="291" t="s">
        <v>43</v>
      </c>
      <c r="F110" s="294"/>
      <c r="G110" s="295"/>
      <c r="H110" s="1226"/>
      <c r="I110" s="1226"/>
      <c r="J110" s="1226"/>
    </row>
    <row r="111" spans="1:10" ht="13.35" customHeight="1">
      <c r="A111" s="674"/>
      <c r="B111" s="674"/>
      <c r="D111" s="1223"/>
      <c r="E111" s="291" t="s">
        <v>44</v>
      </c>
      <c r="F111" s="294"/>
      <c r="G111" s="295"/>
      <c r="H111" s="1226"/>
      <c r="I111" s="1226"/>
      <c r="J111" s="1226"/>
    </row>
    <row r="112" spans="1:10" ht="13.35" customHeight="1">
      <c r="A112" s="674"/>
      <c r="B112" s="674"/>
      <c r="D112" s="1223"/>
      <c r="E112" s="291" t="s">
        <v>45</v>
      </c>
      <c r="F112" s="294"/>
      <c r="G112" s="295"/>
      <c r="H112" s="1226"/>
      <c r="I112" s="1226"/>
      <c r="J112" s="1226"/>
    </row>
    <row r="113" spans="1:10" ht="13.35" customHeight="1">
      <c r="A113" s="674"/>
      <c r="B113" s="674"/>
      <c r="D113" s="1223"/>
      <c r="E113" s="291" t="s">
        <v>46</v>
      </c>
      <c r="F113" s="294"/>
      <c r="G113" s="295"/>
      <c r="H113" s="1226"/>
      <c r="I113" s="1226"/>
      <c r="J113" s="1226"/>
    </row>
    <row r="114" spans="1:10" ht="13.35" customHeight="1">
      <c r="A114" s="674"/>
      <c r="B114" s="674"/>
      <c r="D114" s="1223"/>
      <c r="E114" s="291" t="s">
        <v>48</v>
      </c>
      <c r="F114" s="294"/>
      <c r="G114" s="295"/>
      <c r="H114" s="1226"/>
      <c r="I114" s="1226"/>
      <c r="J114" s="1226"/>
    </row>
    <row r="115" spans="1:10" ht="13.35" customHeight="1">
      <c r="A115" s="674"/>
      <c r="B115" s="674"/>
      <c r="D115" s="1223"/>
      <c r="E115" s="291" t="s">
        <v>49</v>
      </c>
      <c r="F115" s="294"/>
      <c r="G115" s="295"/>
      <c r="H115" s="1226"/>
      <c r="I115" s="1226"/>
      <c r="J115" s="1226"/>
    </row>
    <row r="116" spans="1:10" ht="13.35" customHeight="1">
      <c r="A116" s="674"/>
      <c r="B116" s="674"/>
      <c r="D116" s="1223"/>
      <c r="E116" s="291" t="s">
        <v>50</v>
      </c>
      <c r="F116" s="294"/>
      <c r="G116" s="295"/>
      <c r="H116" s="1226"/>
      <c r="I116" s="1226"/>
      <c r="J116" s="1226"/>
    </row>
    <row r="117" spans="1:10" ht="13.35" customHeight="1">
      <c r="A117" s="674"/>
      <c r="B117" s="674"/>
      <c r="D117" s="1223"/>
      <c r="E117" s="291" t="s">
        <v>51</v>
      </c>
      <c r="F117" s="294"/>
      <c r="G117" s="295"/>
      <c r="H117" s="1226"/>
      <c r="I117" s="1226"/>
      <c r="J117" s="1226"/>
    </row>
    <row r="118" spans="1:10" ht="13.35" customHeight="1">
      <c r="A118" s="674"/>
      <c r="B118" s="674"/>
      <c r="D118" s="1223"/>
      <c r="E118" s="291" t="s">
        <v>52</v>
      </c>
      <c r="F118" s="294"/>
      <c r="G118" s="295"/>
      <c r="H118" s="1226"/>
      <c r="I118" s="1226"/>
      <c r="J118" s="1226"/>
    </row>
    <row r="119" spans="1:10" ht="13.35" customHeight="1">
      <c r="A119" s="674"/>
      <c r="B119" s="674"/>
      <c r="D119" s="1223"/>
      <c r="E119" s="684" t="s">
        <v>1888</v>
      </c>
      <c r="F119" s="294"/>
      <c r="G119" s="295"/>
      <c r="H119" s="1226"/>
      <c r="I119" s="1226"/>
      <c r="J119" s="1226"/>
    </row>
    <row r="120" spans="1:10" ht="13.35" customHeight="1">
      <c r="A120" s="674"/>
      <c r="B120" s="674"/>
      <c r="D120" s="1224"/>
      <c r="E120" s="694" t="s">
        <v>557</v>
      </c>
      <c r="F120" s="695">
        <f>SUM(F102:F119)</f>
        <v>0</v>
      </c>
      <c r="G120" s="696"/>
      <c r="H120" s="1227"/>
      <c r="I120" s="1227"/>
      <c r="J120" s="1227"/>
    </row>
    <row r="121" spans="1:10" s="36" customFormat="1" ht="13.35" customHeight="1"/>
    <row r="122" spans="1:10" ht="13.35" customHeight="1">
      <c r="A122" s="674"/>
      <c r="B122" s="674"/>
      <c r="D122" s="1222" t="s">
        <v>56</v>
      </c>
      <c r="E122" s="693" t="s">
        <v>1896</v>
      </c>
      <c r="F122" s="294"/>
      <c r="G122" s="295"/>
      <c r="H122" s="1225"/>
      <c r="I122" s="1225"/>
      <c r="J122" s="1225"/>
    </row>
    <row r="123" spans="1:10" ht="13.35" customHeight="1">
      <c r="A123" s="674"/>
      <c r="B123" s="674"/>
      <c r="D123" s="1223"/>
      <c r="E123" s="693" t="s">
        <v>1897</v>
      </c>
      <c r="F123" s="294"/>
      <c r="G123" s="295"/>
      <c r="H123" s="1226"/>
      <c r="I123" s="1226"/>
      <c r="J123" s="1226"/>
    </row>
    <row r="124" spans="1:10" ht="13.35" customHeight="1">
      <c r="A124" s="674"/>
      <c r="B124" s="674"/>
      <c r="D124" s="1223"/>
      <c r="E124" s="693" t="s">
        <v>1898</v>
      </c>
      <c r="F124" s="294"/>
      <c r="G124" s="295"/>
      <c r="H124" s="1226"/>
      <c r="I124" s="1226"/>
      <c r="J124" s="1226"/>
    </row>
    <row r="125" spans="1:10" ht="13.35" customHeight="1">
      <c r="A125" s="674"/>
      <c r="B125" s="674"/>
      <c r="D125" s="1223"/>
      <c r="E125" s="693" t="s">
        <v>1899</v>
      </c>
      <c r="F125" s="294"/>
      <c r="G125" s="295"/>
      <c r="H125" s="1226"/>
      <c r="I125" s="1226"/>
      <c r="J125" s="1226"/>
    </row>
    <row r="126" spans="1:10" ht="13.35" customHeight="1">
      <c r="A126" s="674"/>
      <c r="B126" s="674"/>
      <c r="D126" s="1223"/>
      <c r="E126" s="693" t="s">
        <v>11</v>
      </c>
      <c r="F126" s="294"/>
      <c r="G126" s="295"/>
      <c r="H126" s="1226"/>
      <c r="I126" s="1226"/>
      <c r="J126" s="1226"/>
    </row>
    <row r="127" spans="1:10" ht="13.35" customHeight="1">
      <c r="A127" s="674"/>
      <c r="B127" s="674"/>
      <c r="D127" s="1223"/>
      <c r="E127" s="693" t="s">
        <v>1900</v>
      </c>
      <c r="F127" s="294"/>
      <c r="G127" s="295"/>
      <c r="H127" s="1226"/>
      <c r="I127" s="1226"/>
      <c r="J127" s="1226"/>
    </row>
    <row r="128" spans="1:10" ht="13.35" customHeight="1">
      <c r="A128" s="674"/>
      <c r="B128" s="674"/>
      <c r="D128" s="1223"/>
      <c r="E128" s="693" t="s">
        <v>1901</v>
      </c>
      <c r="F128" s="294"/>
      <c r="G128" s="295"/>
      <c r="H128" s="1226"/>
      <c r="I128" s="1226"/>
      <c r="J128" s="1226"/>
    </row>
    <row r="129" spans="1:10" ht="13.35" customHeight="1">
      <c r="A129" s="674"/>
      <c r="B129" s="674"/>
      <c r="D129" s="1223"/>
      <c r="E129" s="291" t="s">
        <v>42</v>
      </c>
      <c r="F129" s="294"/>
      <c r="G129" s="295"/>
      <c r="H129" s="1226"/>
      <c r="I129" s="1226"/>
      <c r="J129" s="1226"/>
    </row>
    <row r="130" spans="1:10" ht="13.35" customHeight="1">
      <c r="A130" s="674"/>
      <c r="B130" s="674"/>
      <c r="D130" s="1223"/>
      <c r="E130" s="291" t="s">
        <v>43</v>
      </c>
      <c r="F130" s="294"/>
      <c r="G130" s="295"/>
      <c r="H130" s="1226"/>
      <c r="I130" s="1226"/>
      <c r="J130" s="1226"/>
    </row>
    <row r="131" spans="1:10" ht="13.35" customHeight="1">
      <c r="A131" s="674"/>
      <c r="B131" s="674"/>
      <c r="D131" s="1223"/>
      <c r="E131" s="291" t="s">
        <v>44</v>
      </c>
      <c r="F131" s="294"/>
      <c r="G131" s="295"/>
      <c r="H131" s="1226"/>
      <c r="I131" s="1226"/>
      <c r="J131" s="1226"/>
    </row>
    <row r="132" spans="1:10" ht="13.35" customHeight="1">
      <c r="A132" s="674"/>
      <c r="B132" s="674"/>
      <c r="D132" s="1223"/>
      <c r="E132" s="291" t="s">
        <v>45</v>
      </c>
      <c r="F132" s="294"/>
      <c r="G132" s="295"/>
      <c r="H132" s="1226"/>
      <c r="I132" s="1226"/>
      <c r="J132" s="1226"/>
    </row>
    <row r="133" spans="1:10" ht="13.35" customHeight="1">
      <c r="A133" s="674"/>
      <c r="B133" s="674"/>
      <c r="D133" s="1223"/>
      <c r="E133" s="291" t="s">
        <v>46</v>
      </c>
      <c r="F133" s="294"/>
      <c r="G133" s="295"/>
      <c r="H133" s="1226"/>
      <c r="I133" s="1226"/>
      <c r="J133" s="1226"/>
    </row>
    <row r="134" spans="1:10" ht="13.35" customHeight="1">
      <c r="A134" s="674"/>
      <c r="B134" s="674"/>
      <c r="D134" s="1223"/>
      <c r="E134" s="291" t="s">
        <v>48</v>
      </c>
      <c r="F134" s="294"/>
      <c r="G134" s="295"/>
      <c r="H134" s="1226"/>
      <c r="I134" s="1226"/>
      <c r="J134" s="1226"/>
    </row>
    <row r="135" spans="1:10" ht="13.35" customHeight="1">
      <c r="A135" s="674"/>
      <c r="B135" s="674"/>
      <c r="D135" s="1223"/>
      <c r="E135" s="291" t="s">
        <v>49</v>
      </c>
      <c r="F135" s="294"/>
      <c r="G135" s="295"/>
      <c r="H135" s="1226"/>
      <c r="I135" s="1226"/>
      <c r="J135" s="1226"/>
    </row>
    <row r="136" spans="1:10" ht="13.35" customHeight="1">
      <c r="A136" s="674"/>
      <c r="B136" s="674"/>
      <c r="D136" s="1223"/>
      <c r="E136" s="291" t="s">
        <v>50</v>
      </c>
      <c r="F136" s="294"/>
      <c r="G136" s="295"/>
      <c r="H136" s="1226"/>
      <c r="I136" s="1226"/>
      <c r="J136" s="1226"/>
    </row>
    <row r="137" spans="1:10" ht="13.35" customHeight="1">
      <c r="A137" s="674"/>
      <c r="B137" s="674"/>
      <c r="D137" s="1223"/>
      <c r="E137" s="291" t="s">
        <v>51</v>
      </c>
      <c r="F137" s="294"/>
      <c r="G137" s="295"/>
      <c r="H137" s="1226"/>
      <c r="I137" s="1226"/>
      <c r="J137" s="1226"/>
    </row>
    <row r="138" spans="1:10" ht="13.35" customHeight="1">
      <c r="A138" s="674"/>
      <c r="B138" s="674"/>
      <c r="D138" s="1223"/>
      <c r="E138" s="291" t="s">
        <v>52</v>
      </c>
      <c r="F138" s="294"/>
      <c r="G138" s="295"/>
      <c r="H138" s="1226"/>
      <c r="I138" s="1226"/>
      <c r="J138" s="1226"/>
    </row>
    <row r="139" spans="1:10" ht="13.35" customHeight="1">
      <c r="A139" s="674"/>
      <c r="B139" s="674"/>
      <c r="D139" s="1223"/>
      <c r="E139" s="684" t="s">
        <v>1888</v>
      </c>
      <c r="F139" s="294"/>
      <c r="G139" s="295"/>
      <c r="H139" s="1226"/>
      <c r="I139" s="1226"/>
      <c r="J139" s="1226"/>
    </row>
    <row r="140" spans="1:10" ht="13.35" customHeight="1">
      <c r="A140" s="674"/>
      <c r="B140" s="674"/>
      <c r="D140" s="1224"/>
      <c r="E140" s="694" t="s">
        <v>557</v>
      </c>
      <c r="F140" s="695">
        <f>SUM(F122:F139)</f>
        <v>0</v>
      </c>
      <c r="G140" s="696"/>
      <c r="H140" s="1227"/>
      <c r="I140" s="1227"/>
      <c r="J140" s="1227"/>
    </row>
    <row r="141" spans="1:10" s="36" customFormat="1" ht="13.35" customHeight="1"/>
    <row r="142" spans="1:10" ht="13.35" customHeight="1">
      <c r="A142" s="674"/>
      <c r="B142" s="674"/>
      <c r="D142" s="1222" t="s">
        <v>57</v>
      </c>
      <c r="E142" s="693" t="s">
        <v>1896</v>
      </c>
      <c r="F142" s="294"/>
      <c r="G142" s="295"/>
      <c r="H142" s="1225"/>
      <c r="I142" s="1225"/>
      <c r="J142" s="1225"/>
    </row>
    <row r="143" spans="1:10" ht="13.35" customHeight="1">
      <c r="A143" s="674"/>
      <c r="B143" s="674"/>
      <c r="D143" s="1223"/>
      <c r="E143" s="693" t="s">
        <v>1897</v>
      </c>
      <c r="F143" s="294"/>
      <c r="G143" s="295"/>
      <c r="H143" s="1226"/>
      <c r="I143" s="1226"/>
      <c r="J143" s="1226"/>
    </row>
    <row r="144" spans="1:10" ht="13.35" customHeight="1">
      <c r="A144" s="674"/>
      <c r="B144" s="674"/>
      <c r="D144" s="1223"/>
      <c r="E144" s="693" t="s">
        <v>1898</v>
      </c>
      <c r="F144" s="294"/>
      <c r="G144" s="295"/>
      <c r="H144" s="1226"/>
      <c r="I144" s="1226"/>
      <c r="J144" s="1226"/>
    </row>
    <row r="145" spans="1:10" ht="13.35" customHeight="1">
      <c r="A145" s="674"/>
      <c r="B145" s="674"/>
      <c r="D145" s="1223"/>
      <c r="E145" s="693" t="s">
        <v>1899</v>
      </c>
      <c r="F145" s="294"/>
      <c r="G145" s="295"/>
      <c r="H145" s="1226"/>
      <c r="I145" s="1226"/>
      <c r="J145" s="1226"/>
    </row>
    <row r="146" spans="1:10" ht="13.35" customHeight="1">
      <c r="A146" s="674"/>
      <c r="B146" s="674"/>
      <c r="D146" s="1223"/>
      <c r="E146" s="693" t="s">
        <v>11</v>
      </c>
      <c r="F146" s="294"/>
      <c r="G146" s="295"/>
      <c r="H146" s="1226"/>
      <c r="I146" s="1226"/>
      <c r="J146" s="1226"/>
    </row>
    <row r="147" spans="1:10" ht="13.35" customHeight="1">
      <c r="A147" s="674"/>
      <c r="B147" s="674"/>
      <c r="D147" s="1223"/>
      <c r="E147" s="693" t="s">
        <v>1900</v>
      </c>
      <c r="F147" s="294"/>
      <c r="G147" s="295"/>
      <c r="H147" s="1226"/>
      <c r="I147" s="1226"/>
      <c r="J147" s="1226"/>
    </row>
    <row r="148" spans="1:10" ht="13.35" customHeight="1">
      <c r="A148" s="674"/>
      <c r="B148" s="674"/>
      <c r="D148" s="1223"/>
      <c r="E148" s="693" t="s">
        <v>1901</v>
      </c>
      <c r="F148" s="294"/>
      <c r="G148" s="295"/>
      <c r="H148" s="1226"/>
      <c r="I148" s="1226"/>
      <c r="J148" s="1226"/>
    </row>
    <row r="149" spans="1:10" ht="13.35" customHeight="1">
      <c r="A149" s="674"/>
      <c r="B149" s="674"/>
      <c r="D149" s="1223"/>
      <c r="E149" s="291" t="s">
        <v>42</v>
      </c>
      <c r="F149" s="294"/>
      <c r="G149" s="295"/>
      <c r="H149" s="1226"/>
      <c r="I149" s="1226"/>
      <c r="J149" s="1226"/>
    </row>
    <row r="150" spans="1:10" ht="13.35" customHeight="1">
      <c r="A150" s="674"/>
      <c r="B150" s="674"/>
      <c r="D150" s="1223"/>
      <c r="E150" s="291" t="s">
        <v>43</v>
      </c>
      <c r="F150" s="294"/>
      <c r="G150" s="295"/>
      <c r="H150" s="1226"/>
      <c r="I150" s="1226"/>
      <c r="J150" s="1226"/>
    </row>
    <row r="151" spans="1:10" ht="13.35" customHeight="1">
      <c r="A151" s="674"/>
      <c r="B151" s="674"/>
      <c r="D151" s="1223"/>
      <c r="E151" s="291" t="s">
        <v>44</v>
      </c>
      <c r="F151" s="294"/>
      <c r="G151" s="295"/>
      <c r="H151" s="1226"/>
      <c r="I151" s="1226"/>
      <c r="J151" s="1226"/>
    </row>
    <row r="152" spans="1:10" ht="13.35" customHeight="1">
      <c r="A152" s="674"/>
      <c r="B152" s="674"/>
      <c r="D152" s="1223"/>
      <c r="E152" s="291" t="s">
        <v>45</v>
      </c>
      <c r="F152" s="294"/>
      <c r="G152" s="295"/>
      <c r="H152" s="1226"/>
      <c r="I152" s="1226"/>
      <c r="J152" s="1226"/>
    </row>
    <row r="153" spans="1:10" ht="13.35" customHeight="1">
      <c r="A153" s="674"/>
      <c r="B153" s="674"/>
      <c r="D153" s="1223"/>
      <c r="E153" s="291" t="s">
        <v>46</v>
      </c>
      <c r="F153" s="294"/>
      <c r="G153" s="295"/>
      <c r="H153" s="1226"/>
      <c r="I153" s="1226"/>
      <c r="J153" s="1226"/>
    </row>
    <row r="154" spans="1:10" ht="13.35" customHeight="1">
      <c r="A154" s="674"/>
      <c r="B154" s="674"/>
      <c r="D154" s="1223"/>
      <c r="E154" s="291" t="s">
        <v>48</v>
      </c>
      <c r="F154" s="294"/>
      <c r="G154" s="295"/>
      <c r="H154" s="1226"/>
      <c r="I154" s="1226"/>
      <c r="J154" s="1226"/>
    </row>
    <row r="155" spans="1:10" ht="13.35" customHeight="1">
      <c r="A155" s="674"/>
      <c r="B155" s="674"/>
      <c r="D155" s="1223"/>
      <c r="E155" s="291" t="s">
        <v>49</v>
      </c>
      <c r="F155" s="294"/>
      <c r="G155" s="295"/>
      <c r="H155" s="1226"/>
      <c r="I155" s="1226"/>
      <c r="J155" s="1226"/>
    </row>
    <row r="156" spans="1:10" ht="13.35" customHeight="1">
      <c r="A156" s="674"/>
      <c r="B156" s="674"/>
      <c r="D156" s="1223"/>
      <c r="E156" s="291" t="s">
        <v>50</v>
      </c>
      <c r="F156" s="294"/>
      <c r="G156" s="295"/>
      <c r="H156" s="1226"/>
      <c r="I156" s="1226"/>
      <c r="J156" s="1226"/>
    </row>
    <row r="157" spans="1:10" ht="13.35" customHeight="1">
      <c r="A157" s="674"/>
      <c r="B157" s="674"/>
      <c r="D157" s="1223"/>
      <c r="E157" s="291" t="s">
        <v>51</v>
      </c>
      <c r="F157" s="294"/>
      <c r="G157" s="295"/>
      <c r="H157" s="1226"/>
      <c r="I157" s="1226"/>
      <c r="J157" s="1226"/>
    </row>
    <row r="158" spans="1:10" ht="13.35" customHeight="1">
      <c r="A158" s="674"/>
      <c r="B158" s="674"/>
      <c r="D158" s="1223"/>
      <c r="E158" s="291" t="s">
        <v>52</v>
      </c>
      <c r="F158" s="294"/>
      <c r="G158" s="295"/>
      <c r="H158" s="1226"/>
      <c r="I158" s="1226"/>
      <c r="J158" s="1226"/>
    </row>
    <row r="159" spans="1:10" ht="13.35" customHeight="1">
      <c r="A159" s="674"/>
      <c r="B159" s="674"/>
      <c r="D159" s="1223"/>
      <c r="E159" s="684" t="s">
        <v>1888</v>
      </c>
      <c r="F159" s="294"/>
      <c r="G159" s="295"/>
      <c r="H159" s="1226"/>
      <c r="I159" s="1226"/>
      <c r="J159" s="1226"/>
    </row>
    <row r="160" spans="1:10" ht="13.35" customHeight="1">
      <c r="A160" s="674"/>
      <c r="B160" s="674"/>
      <c r="D160" s="1224"/>
      <c r="E160" s="694" t="s">
        <v>557</v>
      </c>
      <c r="F160" s="695">
        <f>SUM(F142:F159)</f>
        <v>0</v>
      </c>
      <c r="G160" s="696"/>
      <c r="H160" s="1227"/>
      <c r="I160" s="1227"/>
      <c r="J160" s="1227"/>
    </row>
    <row r="161" spans="1:10" s="36" customFormat="1" ht="13.35" customHeight="1"/>
    <row r="162" spans="1:10" ht="13.35" customHeight="1">
      <c r="A162" s="674"/>
      <c r="B162" s="674"/>
      <c r="D162" s="1222" t="s">
        <v>58</v>
      </c>
      <c r="E162" s="693" t="s">
        <v>1896</v>
      </c>
      <c r="F162" s="294"/>
      <c r="G162" s="295"/>
      <c r="H162" s="1225"/>
      <c r="I162" s="1225"/>
      <c r="J162" s="1225"/>
    </row>
    <row r="163" spans="1:10" ht="13.35" customHeight="1">
      <c r="A163" s="674"/>
      <c r="B163" s="674"/>
      <c r="D163" s="1223"/>
      <c r="E163" s="693" t="s">
        <v>1897</v>
      </c>
      <c r="F163" s="294"/>
      <c r="G163" s="295"/>
      <c r="H163" s="1226"/>
      <c r="I163" s="1226"/>
      <c r="J163" s="1226"/>
    </row>
    <row r="164" spans="1:10" ht="13.35" customHeight="1">
      <c r="A164" s="674"/>
      <c r="B164" s="674"/>
      <c r="D164" s="1223"/>
      <c r="E164" s="693" t="s">
        <v>1898</v>
      </c>
      <c r="F164" s="294"/>
      <c r="G164" s="295"/>
      <c r="H164" s="1226"/>
      <c r="I164" s="1226"/>
      <c r="J164" s="1226"/>
    </row>
    <row r="165" spans="1:10" ht="13.35" customHeight="1">
      <c r="A165" s="674"/>
      <c r="B165" s="674"/>
      <c r="D165" s="1223"/>
      <c r="E165" s="693" t="s">
        <v>1899</v>
      </c>
      <c r="F165" s="294"/>
      <c r="G165" s="295"/>
      <c r="H165" s="1226"/>
      <c r="I165" s="1226"/>
      <c r="J165" s="1226"/>
    </row>
    <row r="166" spans="1:10" ht="13.35" customHeight="1">
      <c r="A166" s="674"/>
      <c r="B166" s="674"/>
      <c r="D166" s="1223"/>
      <c r="E166" s="693" t="s">
        <v>11</v>
      </c>
      <c r="F166" s="294"/>
      <c r="G166" s="295"/>
      <c r="H166" s="1226"/>
      <c r="I166" s="1226"/>
      <c r="J166" s="1226"/>
    </row>
    <row r="167" spans="1:10" ht="13.35" customHeight="1">
      <c r="A167" s="674"/>
      <c r="B167" s="674"/>
      <c r="D167" s="1223"/>
      <c r="E167" s="693" t="s">
        <v>1900</v>
      </c>
      <c r="F167" s="294"/>
      <c r="G167" s="295"/>
      <c r="H167" s="1226"/>
      <c r="I167" s="1226"/>
      <c r="J167" s="1226"/>
    </row>
    <row r="168" spans="1:10" ht="13.35" customHeight="1">
      <c r="A168" s="674"/>
      <c r="B168" s="674"/>
      <c r="D168" s="1223"/>
      <c r="E168" s="693" t="s">
        <v>1901</v>
      </c>
      <c r="F168" s="294"/>
      <c r="G168" s="295"/>
      <c r="H168" s="1226"/>
      <c r="I168" s="1226"/>
      <c r="J168" s="1226"/>
    </row>
    <row r="169" spans="1:10" ht="13.35" customHeight="1">
      <c r="A169" s="674"/>
      <c r="B169" s="674"/>
      <c r="D169" s="1223"/>
      <c r="E169" s="291" t="s">
        <v>42</v>
      </c>
      <c r="F169" s="294"/>
      <c r="G169" s="295"/>
      <c r="H169" s="1226"/>
      <c r="I169" s="1226"/>
      <c r="J169" s="1226"/>
    </row>
    <row r="170" spans="1:10" ht="13.35" customHeight="1">
      <c r="A170" s="674"/>
      <c r="B170" s="674"/>
      <c r="D170" s="1223"/>
      <c r="E170" s="291" t="s">
        <v>43</v>
      </c>
      <c r="F170" s="294"/>
      <c r="G170" s="295"/>
      <c r="H170" s="1226"/>
      <c r="I170" s="1226"/>
      <c r="J170" s="1226"/>
    </row>
    <row r="171" spans="1:10" ht="13.35" customHeight="1">
      <c r="A171" s="674"/>
      <c r="B171" s="674"/>
      <c r="D171" s="1223"/>
      <c r="E171" s="291" t="s">
        <v>44</v>
      </c>
      <c r="F171" s="294"/>
      <c r="G171" s="295"/>
      <c r="H171" s="1226"/>
      <c r="I171" s="1226"/>
      <c r="J171" s="1226"/>
    </row>
    <row r="172" spans="1:10" ht="13.35" customHeight="1">
      <c r="A172" s="674"/>
      <c r="B172" s="674"/>
      <c r="D172" s="1223"/>
      <c r="E172" s="291" t="s">
        <v>45</v>
      </c>
      <c r="F172" s="294"/>
      <c r="G172" s="295"/>
      <c r="H172" s="1226"/>
      <c r="I172" s="1226"/>
      <c r="J172" s="1226"/>
    </row>
    <row r="173" spans="1:10" ht="13.35" customHeight="1">
      <c r="A173" s="674"/>
      <c r="B173" s="674"/>
      <c r="D173" s="1223"/>
      <c r="E173" s="291" t="s">
        <v>46</v>
      </c>
      <c r="F173" s="294"/>
      <c r="G173" s="295"/>
      <c r="H173" s="1226"/>
      <c r="I173" s="1226"/>
      <c r="J173" s="1226"/>
    </row>
    <row r="174" spans="1:10" ht="13.35" customHeight="1">
      <c r="A174" s="674"/>
      <c r="B174" s="674"/>
      <c r="D174" s="1223"/>
      <c r="E174" s="291" t="s">
        <v>48</v>
      </c>
      <c r="F174" s="294"/>
      <c r="G174" s="295"/>
      <c r="H174" s="1226"/>
      <c r="I174" s="1226"/>
      <c r="J174" s="1226"/>
    </row>
    <row r="175" spans="1:10" ht="13.35" customHeight="1">
      <c r="A175" s="674"/>
      <c r="B175" s="674"/>
      <c r="D175" s="1223"/>
      <c r="E175" s="291" t="s">
        <v>49</v>
      </c>
      <c r="F175" s="294"/>
      <c r="G175" s="295"/>
      <c r="H175" s="1226"/>
      <c r="I175" s="1226"/>
      <c r="J175" s="1226"/>
    </row>
    <row r="176" spans="1:10" ht="13.35" customHeight="1">
      <c r="A176" s="674"/>
      <c r="B176" s="674"/>
      <c r="D176" s="1223"/>
      <c r="E176" s="291" t="s">
        <v>50</v>
      </c>
      <c r="F176" s="294"/>
      <c r="G176" s="295"/>
      <c r="H176" s="1226"/>
      <c r="I176" s="1226"/>
      <c r="J176" s="1226"/>
    </row>
    <row r="177" spans="1:10" ht="13.35" customHeight="1">
      <c r="A177" s="674"/>
      <c r="B177" s="674"/>
      <c r="D177" s="1223"/>
      <c r="E177" s="291" t="s">
        <v>51</v>
      </c>
      <c r="F177" s="294"/>
      <c r="G177" s="295"/>
      <c r="H177" s="1226"/>
      <c r="I177" s="1226"/>
      <c r="J177" s="1226"/>
    </row>
    <row r="178" spans="1:10" ht="13.35" customHeight="1">
      <c r="A178" s="674"/>
      <c r="B178" s="674"/>
      <c r="D178" s="1223"/>
      <c r="E178" s="291" t="s">
        <v>52</v>
      </c>
      <c r="F178" s="294"/>
      <c r="G178" s="295"/>
      <c r="H178" s="1226"/>
      <c r="I178" s="1226"/>
      <c r="J178" s="1226"/>
    </row>
    <row r="179" spans="1:10" ht="13.35" customHeight="1">
      <c r="A179" s="674"/>
      <c r="B179" s="674"/>
      <c r="D179" s="1223"/>
      <c r="E179" s="684" t="s">
        <v>1888</v>
      </c>
      <c r="F179" s="294"/>
      <c r="G179" s="295"/>
      <c r="H179" s="1226"/>
      <c r="I179" s="1226"/>
      <c r="J179" s="1226"/>
    </row>
    <row r="180" spans="1:10" ht="13.35" customHeight="1">
      <c r="A180" s="674"/>
      <c r="B180" s="674"/>
      <c r="D180" s="1224"/>
      <c r="E180" s="694" t="s">
        <v>557</v>
      </c>
      <c r="F180" s="695">
        <f>SUM(F162:F179)</f>
        <v>0</v>
      </c>
      <c r="G180" s="696"/>
      <c r="H180" s="1227"/>
      <c r="I180" s="1227"/>
      <c r="J180" s="1227"/>
    </row>
    <row r="181" spans="1:10" s="36" customFormat="1" ht="13.35" customHeight="1"/>
    <row r="182" spans="1:10" ht="13.35" customHeight="1">
      <c r="A182" s="674"/>
      <c r="B182" s="674"/>
      <c r="D182" s="1222" t="s">
        <v>59</v>
      </c>
      <c r="E182" s="693" t="s">
        <v>1896</v>
      </c>
      <c r="F182" s="294"/>
      <c r="G182" s="295"/>
      <c r="H182" s="1225"/>
      <c r="I182" s="1225"/>
      <c r="J182" s="1225"/>
    </row>
    <row r="183" spans="1:10" ht="13.35" customHeight="1">
      <c r="A183" s="674"/>
      <c r="B183" s="674"/>
      <c r="D183" s="1223"/>
      <c r="E183" s="693" t="s">
        <v>1897</v>
      </c>
      <c r="F183" s="294"/>
      <c r="G183" s="295"/>
      <c r="H183" s="1226"/>
      <c r="I183" s="1226"/>
      <c r="J183" s="1226"/>
    </row>
    <row r="184" spans="1:10" ht="13.35" customHeight="1">
      <c r="A184" s="674"/>
      <c r="B184" s="674"/>
      <c r="D184" s="1223"/>
      <c r="E184" s="693" t="s">
        <v>1898</v>
      </c>
      <c r="F184" s="294"/>
      <c r="G184" s="295"/>
      <c r="H184" s="1226"/>
      <c r="I184" s="1226"/>
      <c r="J184" s="1226"/>
    </row>
    <row r="185" spans="1:10" ht="13.35" customHeight="1">
      <c r="A185" s="674"/>
      <c r="B185" s="674"/>
      <c r="D185" s="1223"/>
      <c r="E185" s="693" t="s">
        <v>1899</v>
      </c>
      <c r="F185" s="294"/>
      <c r="G185" s="295"/>
      <c r="H185" s="1226"/>
      <c r="I185" s="1226"/>
      <c r="J185" s="1226"/>
    </row>
    <row r="186" spans="1:10" ht="13.35" customHeight="1">
      <c r="A186" s="674"/>
      <c r="B186" s="674"/>
      <c r="D186" s="1223"/>
      <c r="E186" s="693" t="s">
        <v>11</v>
      </c>
      <c r="F186" s="294"/>
      <c r="G186" s="295"/>
      <c r="H186" s="1226"/>
      <c r="I186" s="1226"/>
      <c r="J186" s="1226"/>
    </row>
    <row r="187" spans="1:10" ht="13.35" customHeight="1">
      <c r="A187" s="674"/>
      <c r="B187" s="674"/>
      <c r="D187" s="1223"/>
      <c r="E187" s="693" t="s">
        <v>1900</v>
      </c>
      <c r="F187" s="294"/>
      <c r="G187" s="295"/>
      <c r="H187" s="1226"/>
      <c r="I187" s="1226"/>
      <c r="J187" s="1226"/>
    </row>
    <row r="188" spans="1:10" ht="13.35" customHeight="1">
      <c r="A188" s="674"/>
      <c r="B188" s="674"/>
      <c r="D188" s="1223"/>
      <c r="E188" s="693" t="s">
        <v>1901</v>
      </c>
      <c r="F188" s="294"/>
      <c r="G188" s="295"/>
      <c r="H188" s="1226"/>
      <c r="I188" s="1226"/>
      <c r="J188" s="1226"/>
    </row>
    <row r="189" spans="1:10" ht="13.35" customHeight="1">
      <c r="A189" s="674"/>
      <c r="B189" s="674"/>
      <c r="D189" s="1223"/>
      <c r="E189" s="291" t="s">
        <v>42</v>
      </c>
      <c r="F189" s="294"/>
      <c r="G189" s="295"/>
      <c r="H189" s="1226"/>
      <c r="I189" s="1226"/>
      <c r="J189" s="1226"/>
    </row>
    <row r="190" spans="1:10" ht="13.35" customHeight="1">
      <c r="A190" s="674"/>
      <c r="B190" s="674"/>
      <c r="D190" s="1223"/>
      <c r="E190" s="291" t="s">
        <v>43</v>
      </c>
      <c r="F190" s="294"/>
      <c r="G190" s="295"/>
      <c r="H190" s="1226"/>
      <c r="I190" s="1226"/>
      <c r="J190" s="1226"/>
    </row>
    <row r="191" spans="1:10" ht="13.35" customHeight="1">
      <c r="A191" s="674"/>
      <c r="B191" s="674"/>
      <c r="D191" s="1223"/>
      <c r="E191" s="291" t="s">
        <v>44</v>
      </c>
      <c r="F191" s="294"/>
      <c r="G191" s="295"/>
      <c r="H191" s="1226"/>
      <c r="I191" s="1226"/>
      <c r="J191" s="1226"/>
    </row>
    <row r="192" spans="1:10" ht="13.35" customHeight="1">
      <c r="A192" s="674"/>
      <c r="B192" s="674"/>
      <c r="D192" s="1223"/>
      <c r="E192" s="291" t="s">
        <v>45</v>
      </c>
      <c r="F192" s="294"/>
      <c r="G192" s="295"/>
      <c r="H192" s="1226"/>
      <c r="I192" s="1226"/>
      <c r="J192" s="1226"/>
    </row>
    <row r="193" spans="1:10" ht="13.35" customHeight="1">
      <c r="A193" s="674"/>
      <c r="B193" s="674"/>
      <c r="D193" s="1223"/>
      <c r="E193" s="291" t="s">
        <v>46</v>
      </c>
      <c r="F193" s="294"/>
      <c r="G193" s="295"/>
      <c r="H193" s="1226"/>
      <c r="I193" s="1226"/>
      <c r="J193" s="1226"/>
    </row>
    <row r="194" spans="1:10" ht="13.35" customHeight="1">
      <c r="A194" s="674"/>
      <c r="B194" s="674"/>
      <c r="D194" s="1223"/>
      <c r="E194" s="291" t="s">
        <v>48</v>
      </c>
      <c r="F194" s="294"/>
      <c r="G194" s="295"/>
      <c r="H194" s="1226"/>
      <c r="I194" s="1226"/>
      <c r="J194" s="1226"/>
    </row>
    <row r="195" spans="1:10" ht="13.35" customHeight="1">
      <c r="A195" s="674"/>
      <c r="B195" s="674"/>
      <c r="D195" s="1223"/>
      <c r="E195" s="291" t="s">
        <v>49</v>
      </c>
      <c r="F195" s="294"/>
      <c r="G195" s="295"/>
      <c r="H195" s="1226"/>
      <c r="I195" s="1226"/>
      <c r="J195" s="1226"/>
    </row>
    <row r="196" spans="1:10" ht="13.35" customHeight="1">
      <c r="A196" s="674"/>
      <c r="B196" s="674"/>
      <c r="D196" s="1223"/>
      <c r="E196" s="291" t="s">
        <v>50</v>
      </c>
      <c r="F196" s="294"/>
      <c r="G196" s="295"/>
      <c r="H196" s="1226"/>
      <c r="I196" s="1226"/>
      <c r="J196" s="1226"/>
    </row>
    <row r="197" spans="1:10" ht="13.35" customHeight="1">
      <c r="A197" s="674"/>
      <c r="B197" s="674"/>
      <c r="D197" s="1223"/>
      <c r="E197" s="291" t="s">
        <v>51</v>
      </c>
      <c r="F197" s="294"/>
      <c r="G197" s="295"/>
      <c r="H197" s="1226"/>
      <c r="I197" s="1226"/>
      <c r="J197" s="1226"/>
    </row>
    <row r="198" spans="1:10" ht="13.35" customHeight="1">
      <c r="A198" s="674"/>
      <c r="B198" s="674"/>
      <c r="D198" s="1223"/>
      <c r="E198" s="291" t="s">
        <v>52</v>
      </c>
      <c r="F198" s="294"/>
      <c r="G198" s="295"/>
      <c r="H198" s="1226"/>
      <c r="I198" s="1226"/>
      <c r="J198" s="1226"/>
    </row>
    <row r="199" spans="1:10" ht="13.35" customHeight="1">
      <c r="A199" s="674"/>
      <c r="B199" s="674"/>
      <c r="D199" s="1223"/>
      <c r="E199" s="684" t="s">
        <v>1888</v>
      </c>
      <c r="F199" s="294"/>
      <c r="G199" s="295"/>
      <c r="H199" s="1226"/>
      <c r="I199" s="1226"/>
      <c r="J199" s="1226"/>
    </row>
    <row r="200" spans="1:10" ht="13.35" customHeight="1">
      <c r="A200" s="674"/>
      <c r="B200" s="674"/>
      <c r="D200" s="1224"/>
      <c r="E200" s="694" t="s">
        <v>557</v>
      </c>
      <c r="F200" s="695">
        <f>SUM(F182:F199)</f>
        <v>0</v>
      </c>
      <c r="G200" s="696"/>
      <c r="H200" s="1227"/>
      <c r="I200" s="1227"/>
      <c r="J200" s="1227"/>
    </row>
    <row r="201" spans="1:10" s="36" customFormat="1" ht="13.35" customHeight="1"/>
    <row r="202" spans="1:10" ht="13.35" customHeight="1">
      <c r="A202" s="674"/>
      <c r="B202" s="674"/>
      <c r="D202" s="1222" t="s">
        <v>60</v>
      </c>
      <c r="E202" s="693" t="s">
        <v>1896</v>
      </c>
      <c r="F202" s="294"/>
      <c r="G202" s="295"/>
      <c r="H202" s="1225"/>
      <c r="I202" s="1225"/>
      <c r="J202" s="1225"/>
    </row>
    <row r="203" spans="1:10" ht="13.35" customHeight="1">
      <c r="A203" s="674"/>
      <c r="B203" s="674"/>
      <c r="D203" s="1223"/>
      <c r="E203" s="693" t="s">
        <v>1897</v>
      </c>
      <c r="F203" s="294"/>
      <c r="G203" s="295"/>
      <c r="H203" s="1226"/>
      <c r="I203" s="1226"/>
      <c r="J203" s="1226"/>
    </row>
    <row r="204" spans="1:10" ht="13.35" customHeight="1">
      <c r="A204" s="674"/>
      <c r="B204" s="674"/>
      <c r="D204" s="1223"/>
      <c r="E204" s="693" t="s">
        <v>1898</v>
      </c>
      <c r="F204" s="294"/>
      <c r="G204" s="295"/>
      <c r="H204" s="1226"/>
      <c r="I204" s="1226"/>
      <c r="J204" s="1226"/>
    </row>
    <row r="205" spans="1:10" ht="13.35" customHeight="1">
      <c r="A205" s="674"/>
      <c r="B205" s="674"/>
      <c r="D205" s="1223"/>
      <c r="E205" s="693" t="s">
        <v>1899</v>
      </c>
      <c r="F205" s="294"/>
      <c r="G205" s="295"/>
      <c r="H205" s="1226"/>
      <c r="I205" s="1226"/>
      <c r="J205" s="1226"/>
    </row>
    <row r="206" spans="1:10" ht="13.35" customHeight="1">
      <c r="A206" s="674"/>
      <c r="B206" s="674"/>
      <c r="D206" s="1223"/>
      <c r="E206" s="693" t="s">
        <v>11</v>
      </c>
      <c r="F206" s="294"/>
      <c r="G206" s="295"/>
      <c r="H206" s="1226"/>
      <c r="I206" s="1226"/>
      <c r="J206" s="1226"/>
    </row>
    <row r="207" spans="1:10" ht="13.35" customHeight="1">
      <c r="A207" s="674"/>
      <c r="B207" s="674"/>
      <c r="D207" s="1223"/>
      <c r="E207" s="693" t="s">
        <v>1900</v>
      </c>
      <c r="F207" s="294"/>
      <c r="G207" s="295"/>
      <c r="H207" s="1226"/>
      <c r="I207" s="1226"/>
      <c r="J207" s="1226"/>
    </row>
    <row r="208" spans="1:10" ht="13.35" customHeight="1">
      <c r="A208" s="674"/>
      <c r="B208" s="674"/>
      <c r="D208" s="1223"/>
      <c r="E208" s="693" t="s">
        <v>1901</v>
      </c>
      <c r="F208" s="294"/>
      <c r="G208" s="295"/>
      <c r="H208" s="1226"/>
      <c r="I208" s="1226"/>
      <c r="J208" s="1226"/>
    </row>
    <row r="209" spans="1:10" ht="13.35" customHeight="1">
      <c r="A209" s="674"/>
      <c r="B209" s="674"/>
      <c r="D209" s="1223"/>
      <c r="E209" s="291" t="s">
        <v>42</v>
      </c>
      <c r="F209" s="294"/>
      <c r="G209" s="295"/>
      <c r="H209" s="1226"/>
      <c r="I209" s="1226"/>
      <c r="J209" s="1226"/>
    </row>
    <row r="210" spans="1:10" ht="13.35" customHeight="1">
      <c r="A210" s="674"/>
      <c r="B210" s="674"/>
      <c r="D210" s="1223"/>
      <c r="E210" s="291" t="s">
        <v>43</v>
      </c>
      <c r="F210" s="294"/>
      <c r="G210" s="295"/>
      <c r="H210" s="1226"/>
      <c r="I210" s="1226"/>
      <c r="J210" s="1226"/>
    </row>
    <row r="211" spans="1:10" ht="13.35" customHeight="1">
      <c r="A211" s="674"/>
      <c r="B211" s="674"/>
      <c r="D211" s="1223"/>
      <c r="E211" s="291" t="s">
        <v>44</v>
      </c>
      <c r="F211" s="294"/>
      <c r="G211" s="295"/>
      <c r="H211" s="1226"/>
      <c r="I211" s="1226"/>
      <c r="J211" s="1226"/>
    </row>
    <row r="212" spans="1:10" ht="13.35" customHeight="1">
      <c r="A212" s="674"/>
      <c r="B212" s="674"/>
      <c r="D212" s="1223"/>
      <c r="E212" s="291" t="s">
        <v>45</v>
      </c>
      <c r="F212" s="294"/>
      <c r="G212" s="295"/>
      <c r="H212" s="1226"/>
      <c r="I212" s="1226"/>
      <c r="J212" s="1226"/>
    </row>
    <row r="213" spans="1:10" ht="13.35" customHeight="1">
      <c r="A213" s="674"/>
      <c r="B213" s="674"/>
      <c r="D213" s="1223"/>
      <c r="E213" s="291" t="s">
        <v>46</v>
      </c>
      <c r="F213" s="294"/>
      <c r="G213" s="295"/>
      <c r="H213" s="1226"/>
      <c r="I213" s="1226"/>
      <c r="J213" s="1226"/>
    </row>
    <row r="214" spans="1:10" ht="13.35" customHeight="1">
      <c r="A214" s="674"/>
      <c r="B214" s="674"/>
      <c r="D214" s="1223"/>
      <c r="E214" s="291" t="s">
        <v>48</v>
      </c>
      <c r="F214" s="294"/>
      <c r="G214" s="295"/>
      <c r="H214" s="1226"/>
      <c r="I214" s="1226"/>
      <c r="J214" s="1226"/>
    </row>
    <row r="215" spans="1:10" ht="13.35" customHeight="1">
      <c r="A215" s="674"/>
      <c r="B215" s="674"/>
      <c r="D215" s="1223"/>
      <c r="E215" s="291" t="s">
        <v>49</v>
      </c>
      <c r="F215" s="294"/>
      <c r="G215" s="295"/>
      <c r="H215" s="1226"/>
      <c r="I215" s="1226"/>
      <c r="J215" s="1226"/>
    </row>
    <row r="216" spans="1:10" ht="13.35" customHeight="1">
      <c r="A216" s="674"/>
      <c r="B216" s="674"/>
      <c r="D216" s="1223"/>
      <c r="E216" s="291" t="s">
        <v>50</v>
      </c>
      <c r="F216" s="294"/>
      <c r="G216" s="295"/>
      <c r="H216" s="1226"/>
      <c r="I216" s="1226"/>
      <c r="J216" s="1226"/>
    </row>
    <row r="217" spans="1:10" ht="13.35" customHeight="1">
      <c r="A217" s="674"/>
      <c r="B217" s="674"/>
      <c r="D217" s="1223"/>
      <c r="E217" s="291" t="s">
        <v>51</v>
      </c>
      <c r="F217" s="294"/>
      <c r="G217" s="295"/>
      <c r="H217" s="1226"/>
      <c r="I217" s="1226"/>
      <c r="J217" s="1226"/>
    </row>
    <row r="218" spans="1:10" ht="13.35" customHeight="1">
      <c r="A218" s="674"/>
      <c r="B218" s="674"/>
      <c r="D218" s="1223"/>
      <c r="E218" s="291" t="s">
        <v>52</v>
      </c>
      <c r="F218" s="294"/>
      <c r="G218" s="295"/>
      <c r="H218" s="1226"/>
      <c r="I218" s="1226"/>
      <c r="J218" s="1226"/>
    </row>
    <row r="219" spans="1:10" ht="13.35" customHeight="1">
      <c r="A219" s="674"/>
      <c r="B219" s="674"/>
      <c r="D219" s="1223"/>
      <c r="E219" s="684" t="s">
        <v>1888</v>
      </c>
      <c r="F219" s="294"/>
      <c r="G219" s="295"/>
      <c r="H219" s="1226"/>
      <c r="I219" s="1226"/>
      <c r="J219" s="1226"/>
    </row>
    <row r="220" spans="1:10" ht="13.35" customHeight="1">
      <c r="A220" s="674"/>
      <c r="B220" s="674"/>
      <c r="D220" s="1224"/>
      <c r="E220" s="694" t="s">
        <v>557</v>
      </c>
      <c r="F220" s="695">
        <f>SUM(F202:F219)</f>
        <v>0</v>
      </c>
      <c r="G220" s="696"/>
      <c r="H220" s="1227"/>
      <c r="I220" s="1227"/>
      <c r="J220" s="1227"/>
    </row>
    <row r="221" spans="1:10" s="36" customFormat="1" ht="13.35" customHeight="1"/>
    <row r="222" spans="1:10" ht="13.35" customHeight="1">
      <c r="A222" s="674"/>
      <c r="B222" s="674"/>
      <c r="D222" s="1222" t="s">
        <v>61</v>
      </c>
      <c r="E222" s="693" t="s">
        <v>1896</v>
      </c>
      <c r="F222" s="294"/>
      <c r="G222" s="295"/>
      <c r="H222" s="1225"/>
      <c r="I222" s="1225"/>
      <c r="J222" s="1225"/>
    </row>
    <row r="223" spans="1:10" ht="13.35" customHeight="1">
      <c r="A223" s="674"/>
      <c r="B223" s="674"/>
      <c r="D223" s="1223"/>
      <c r="E223" s="693" t="s">
        <v>1897</v>
      </c>
      <c r="F223" s="294"/>
      <c r="G223" s="295"/>
      <c r="H223" s="1226"/>
      <c r="I223" s="1226"/>
      <c r="J223" s="1226"/>
    </row>
    <row r="224" spans="1:10" ht="13.35" customHeight="1">
      <c r="A224" s="674"/>
      <c r="B224" s="674"/>
      <c r="D224" s="1223"/>
      <c r="E224" s="693" t="s">
        <v>1898</v>
      </c>
      <c r="F224" s="294"/>
      <c r="G224" s="295"/>
      <c r="H224" s="1226"/>
      <c r="I224" s="1226"/>
      <c r="J224" s="1226"/>
    </row>
    <row r="225" spans="1:10" ht="13.35" customHeight="1">
      <c r="A225" s="674"/>
      <c r="B225" s="674"/>
      <c r="D225" s="1223"/>
      <c r="E225" s="693" t="s">
        <v>1899</v>
      </c>
      <c r="F225" s="294"/>
      <c r="G225" s="295"/>
      <c r="H225" s="1226"/>
      <c r="I225" s="1226"/>
      <c r="J225" s="1226"/>
    </row>
    <row r="226" spans="1:10" ht="13.35" customHeight="1">
      <c r="A226" s="674"/>
      <c r="B226" s="674"/>
      <c r="D226" s="1223"/>
      <c r="E226" s="693" t="s">
        <v>11</v>
      </c>
      <c r="F226" s="294"/>
      <c r="G226" s="295"/>
      <c r="H226" s="1226"/>
      <c r="I226" s="1226"/>
      <c r="J226" s="1226"/>
    </row>
    <row r="227" spans="1:10" ht="13.35" customHeight="1">
      <c r="A227" s="674"/>
      <c r="B227" s="674"/>
      <c r="D227" s="1223"/>
      <c r="E227" s="693" t="s">
        <v>1900</v>
      </c>
      <c r="F227" s="294"/>
      <c r="G227" s="295"/>
      <c r="H227" s="1226"/>
      <c r="I227" s="1226"/>
      <c r="J227" s="1226"/>
    </row>
    <row r="228" spans="1:10" ht="13.35" customHeight="1">
      <c r="A228" s="674"/>
      <c r="B228" s="674"/>
      <c r="D228" s="1223"/>
      <c r="E228" s="693" t="s">
        <v>1901</v>
      </c>
      <c r="F228" s="294"/>
      <c r="G228" s="295"/>
      <c r="H228" s="1226"/>
      <c r="I228" s="1226"/>
      <c r="J228" s="1226"/>
    </row>
    <row r="229" spans="1:10" ht="13.35" customHeight="1">
      <c r="A229" s="674"/>
      <c r="B229" s="674"/>
      <c r="D229" s="1223"/>
      <c r="E229" s="291" t="s">
        <v>42</v>
      </c>
      <c r="F229" s="294"/>
      <c r="G229" s="295"/>
      <c r="H229" s="1226"/>
      <c r="I229" s="1226"/>
      <c r="J229" s="1226"/>
    </row>
    <row r="230" spans="1:10" ht="13.35" customHeight="1">
      <c r="A230" s="674"/>
      <c r="B230" s="674"/>
      <c r="D230" s="1223"/>
      <c r="E230" s="291" t="s">
        <v>43</v>
      </c>
      <c r="F230" s="294"/>
      <c r="G230" s="295"/>
      <c r="H230" s="1226"/>
      <c r="I230" s="1226"/>
      <c r="J230" s="1226"/>
    </row>
    <row r="231" spans="1:10" ht="13.35" customHeight="1">
      <c r="A231" s="674"/>
      <c r="B231" s="674"/>
      <c r="D231" s="1223"/>
      <c r="E231" s="291" t="s">
        <v>44</v>
      </c>
      <c r="F231" s="294"/>
      <c r="G231" s="295"/>
      <c r="H231" s="1226"/>
      <c r="I231" s="1226"/>
      <c r="J231" s="1226"/>
    </row>
    <row r="232" spans="1:10" ht="13.35" customHeight="1">
      <c r="A232" s="674"/>
      <c r="B232" s="674"/>
      <c r="D232" s="1223"/>
      <c r="E232" s="291" t="s">
        <v>45</v>
      </c>
      <c r="F232" s="294"/>
      <c r="G232" s="295"/>
      <c r="H232" s="1226"/>
      <c r="I232" s="1226"/>
      <c r="J232" s="1226"/>
    </row>
    <row r="233" spans="1:10" ht="13.35" customHeight="1">
      <c r="A233" s="674"/>
      <c r="B233" s="674"/>
      <c r="D233" s="1223"/>
      <c r="E233" s="291" t="s">
        <v>46</v>
      </c>
      <c r="F233" s="294"/>
      <c r="G233" s="295"/>
      <c r="H233" s="1226"/>
      <c r="I233" s="1226"/>
      <c r="J233" s="1226"/>
    </row>
    <row r="234" spans="1:10" ht="13.35" customHeight="1">
      <c r="A234" s="674"/>
      <c r="B234" s="674"/>
      <c r="D234" s="1223"/>
      <c r="E234" s="291" t="s">
        <v>48</v>
      </c>
      <c r="F234" s="294"/>
      <c r="G234" s="295"/>
      <c r="H234" s="1226"/>
      <c r="I234" s="1226"/>
      <c r="J234" s="1226"/>
    </row>
    <row r="235" spans="1:10" ht="13.35" customHeight="1">
      <c r="A235" s="674"/>
      <c r="B235" s="674"/>
      <c r="D235" s="1223"/>
      <c r="E235" s="291" t="s">
        <v>49</v>
      </c>
      <c r="F235" s="294"/>
      <c r="G235" s="295"/>
      <c r="H235" s="1226"/>
      <c r="I235" s="1226"/>
      <c r="J235" s="1226"/>
    </row>
    <row r="236" spans="1:10" ht="13.35" customHeight="1">
      <c r="A236" s="674"/>
      <c r="B236" s="674"/>
      <c r="D236" s="1223"/>
      <c r="E236" s="291" t="s">
        <v>50</v>
      </c>
      <c r="F236" s="294"/>
      <c r="G236" s="295"/>
      <c r="H236" s="1226"/>
      <c r="I236" s="1226"/>
      <c r="J236" s="1226"/>
    </row>
    <row r="237" spans="1:10" ht="13.35" customHeight="1">
      <c r="A237" s="674"/>
      <c r="B237" s="674"/>
      <c r="D237" s="1223"/>
      <c r="E237" s="291" t="s">
        <v>51</v>
      </c>
      <c r="F237" s="294"/>
      <c r="G237" s="295"/>
      <c r="H237" s="1226"/>
      <c r="I237" s="1226"/>
      <c r="J237" s="1226"/>
    </row>
    <row r="238" spans="1:10" ht="13.35" customHeight="1">
      <c r="A238" s="674"/>
      <c r="B238" s="674"/>
      <c r="D238" s="1223"/>
      <c r="E238" s="291" t="s">
        <v>52</v>
      </c>
      <c r="F238" s="294"/>
      <c r="G238" s="295"/>
      <c r="H238" s="1226"/>
      <c r="I238" s="1226"/>
      <c r="J238" s="1226"/>
    </row>
    <row r="239" spans="1:10" ht="13.35" customHeight="1">
      <c r="A239" s="674"/>
      <c r="B239" s="674"/>
      <c r="D239" s="1223"/>
      <c r="E239" s="684" t="s">
        <v>1888</v>
      </c>
      <c r="F239" s="294"/>
      <c r="G239" s="295"/>
      <c r="H239" s="1226"/>
      <c r="I239" s="1226"/>
      <c r="J239" s="1226"/>
    </row>
    <row r="240" spans="1:10" ht="13.35" customHeight="1">
      <c r="A240" s="674"/>
      <c r="B240" s="674"/>
      <c r="D240" s="1224"/>
      <c r="E240" s="694" t="s">
        <v>557</v>
      </c>
      <c r="F240" s="695">
        <f>SUM(F222:F239)</f>
        <v>0</v>
      </c>
      <c r="G240" s="696"/>
      <c r="H240" s="1227"/>
      <c r="I240" s="1227"/>
      <c r="J240" s="1227"/>
    </row>
    <row r="241" spans="1:10" s="36" customFormat="1" ht="13.35" customHeight="1"/>
    <row r="242" spans="1:10" ht="13.35" customHeight="1">
      <c r="A242" s="674"/>
      <c r="B242" s="674"/>
      <c r="D242" s="1222" t="s">
        <v>62</v>
      </c>
      <c r="E242" s="693" t="s">
        <v>1896</v>
      </c>
      <c r="F242" s="294"/>
      <c r="G242" s="295"/>
      <c r="H242" s="1225"/>
      <c r="I242" s="1225"/>
      <c r="J242" s="1225"/>
    </row>
    <row r="243" spans="1:10" ht="13.35" customHeight="1">
      <c r="A243" s="674"/>
      <c r="B243" s="674"/>
      <c r="D243" s="1223"/>
      <c r="E243" s="693" t="s">
        <v>1897</v>
      </c>
      <c r="F243" s="294"/>
      <c r="G243" s="295"/>
      <c r="H243" s="1226"/>
      <c r="I243" s="1226"/>
      <c r="J243" s="1226"/>
    </row>
    <row r="244" spans="1:10" ht="13.35" customHeight="1">
      <c r="A244" s="674"/>
      <c r="B244" s="674"/>
      <c r="D244" s="1223"/>
      <c r="E244" s="693" t="s">
        <v>1898</v>
      </c>
      <c r="F244" s="294"/>
      <c r="G244" s="295"/>
      <c r="H244" s="1226"/>
      <c r="I244" s="1226"/>
      <c r="J244" s="1226"/>
    </row>
    <row r="245" spans="1:10" ht="13.35" customHeight="1">
      <c r="A245" s="674"/>
      <c r="B245" s="674"/>
      <c r="D245" s="1223"/>
      <c r="E245" s="693" t="s">
        <v>1899</v>
      </c>
      <c r="F245" s="294"/>
      <c r="G245" s="295"/>
      <c r="H245" s="1226"/>
      <c r="I245" s="1226"/>
      <c r="J245" s="1226"/>
    </row>
    <row r="246" spans="1:10" ht="13.35" customHeight="1">
      <c r="A246" s="674"/>
      <c r="B246" s="674"/>
      <c r="D246" s="1223"/>
      <c r="E246" s="693" t="s">
        <v>11</v>
      </c>
      <c r="F246" s="294"/>
      <c r="G246" s="295"/>
      <c r="H246" s="1226"/>
      <c r="I246" s="1226"/>
      <c r="J246" s="1226"/>
    </row>
    <row r="247" spans="1:10" ht="13.35" customHeight="1">
      <c r="A247" s="674"/>
      <c r="B247" s="674"/>
      <c r="D247" s="1223"/>
      <c r="E247" s="693" t="s">
        <v>1900</v>
      </c>
      <c r="F247" s="294"/>
      <c r="G247" s="295"/>
      <c r="H247" s="1226"/>
      <c r="I247" s="1226"/>
      <c r="J247" s="1226"/>
    </row>
    <row r="248" spans="1:10" ht="13.35" customHeight="1">
      <c r="A248" s="674"/>
      <c r="B248" s="674"/>
      <c r="D248" s="1223"/>
      <c r="E248" s="693" t="s">
        <v>1901</v>
      </c>
      <c r="F248" s="294"/>
      <c r="G248" s="295"/>
      <c r="H248" s="1226"/>
      <c r="I248" s="1226"/>
      <c r="J248" s="1226"/>
    </row>
    <row r="249" spans="1:10" ht="13.35" customHeight="1">
      <c r="A249" s="674"/>
      <c r="B249" s="674"/>
      <c r="D249" s="1223"/>
      <c r="E249" s="291" t="s">
        <v>42</v>
      </c>
      <c r="F249" s="294"/>
      <c r="G249" s="295"/>
      <c r="H249" s="1226"/>
      <c r="I249" s="1226"/>
      <c r="J249" s="1226"/>
    </row>
    <row r="250" spans="1:10" ht="13.35" customHeight="1">
      <c r="A250" s="674"/>
      <c r="B250" s="674"/>
      <c r="D250" s="1223"/>
      <c r="E250" s="291" t="s">
        <v>43</v>
      </c>
      <c r="F250" s="294"/>
      <c r="G250" s="295"/>
      <c r="H250" s="1226"/>
      <c r="I250" s="1226"/>
      <c r="J250" s="1226"/>
    </row>
    <row r="251" spans="1:10" ht="13.35" customHeight="1">
      <c r="A251" s="674"/>
      <c r="B251" s="674"/>
      <c r="D251" s="1223"/>
      <c r="E251" s="291" t="s">
        <v>44</v>
      </c>
      <c r="F251" s="294"/>
      <c r="G251" s="295"/>
      <c r="H251" s="1226"/>
      <c r="I251" s="1226"/>
      <c r="J251" s="1226"/>
    </row>
    <row r="252" spans="1:10" ht="13.35" customHeight="1">
      <c r="A252" s="674"/>
      <c r="B252" s="674"/>
      <c r="D252" s="1223"/>
      <c r="E252" s="291" t="s">
        <v>45</v>
      </c>
      <c r="F252" s="294"/>
      <c r="G252" s="295"/>
      <c r="H252" s="1226"/>
      <c r="I252" s="1226"/>
      <c r="J252" s="1226"/>
    </row>
    <row r="253" spans="1:10" ht="13.35" customHeight="1">
      <c r="A253" s="674"/>
      <c r="B253" s="674"/>
      <c r="D253" s="1223"/>
      <c r="E253" s="291" t="s">
        <v>46</v>
      </c>
      <c r="F253" s="294"/>
      <c r="G253" s="295"/>
      <c r="H253" s="1226"/>
      <c r="I253" s="1226"/>
      <c r="J253" s="1226"/>
    </row>
    <row r="254" spans="1:10" ht="13.35" customHeight="1">
      <c r="A254" s="674"/>
      <c r="B254" s="674"/>
      <c r="D254" s="1223"/>
      <c r="E254" s="291" t="s">
        <v>48</v>
      </c>
      <c r="F254" s="294"/>
      <c r="G254" s="295"/>
      <c r="H254" s="1226"/>
      <c r="I254" s="1226"/>
      <c r="J254" s="1226"/>
    </row>
    <row r="255" spans="1:10" ht="13.35" customHeight="1">
      <c r="A255" s="674"/>
      <c r="B255" s="674"/>
      <c r="D255" s="1223"/>
      <c r="E255" s="291" t="s">
        <v>49</v>
      </c>
      <c r="F255" s="294"/>
      <c r="G255" s="295"/>
      <c r="H255" s="1226"/>
      <c r="I255" s="1226"/>
      <c r="J255" s="1226"/>
    </row>
    <row r="256" spans="1:10" ht="13.35" customHeight="1">
      <c r="A256" s="674"/>
      <c r="B256" s="674"/>
      <c r="D256" s="1223"/>
      <c r="E256" s="291" t="s">
        <v>50</v>
      </c>
      <c r="F256" s="294"/>
      <c r="G256" s="295"/>
      <c r="H256" s="1226"/>
      <c r="I256" s="1226"/>
      <c r="J256" s="1226"/>
    </row>
    <row r="257" spans="1:10" ht="13.35" customHeight="1">
      <c r="A257" s="674"/>
      <c r="B257" s="674"/>
      <c r="D257" s="1223"/>
      <c r="E257" s="291" t="s">
        <v>51</v>
      </c>
      <c r="F257" s="294"/>
      <c r="G257" s="295"/>
      <c r="H257" s="1226"/>
      <c r="I257" s="1226"/>
      <c r="J257" s="1226"/>
    </row>
    <row r="258" spans="1:10" ht="13.35" customHeight="1">
      <c r="A258" s="674"/>
      <c r="B258" s="674"/>
      <c r="D258" s="1223"/>
      <c r="E258" s="291" t="s">
        <v>52</v>
      </c>
      <c r="F258" s="294"/>
      <c r="G258" s="295"/>
      <c r="H258" s="1226"/>
      <c r="I258" s="1226"/>
      <c r="J258" s="1226"/>
    </row>
    <row r="259" spans="1:10" ht="13.35" customHeight="1">
      <c r="A259" s="674"/>
      <c r="B259" s="674"/>
      <c r="D259" s="1223"/>
      <c r="E259" s="684" t="s">
        <v>1888</v>
      </c>
      <c r="F259" s="294"/>
      <c r="G259" s="295"/>
      <c r="H259" s="1226"/>
      <c r="I259" s="1226"/>
      <c r="J259" s="1226"/>
    </row>
    <row r="260" spans="1:10" ht="13.35" customHeight="1">
      <c r="A260" s="674"/>
      <c r="B260" s="674"/>
      <c r="D260" s="1224"/>
      <c r="E260" s="694" t="s">
        <v>557</v>
      </c>
      <c r="F260" s="695">
        <f>SUM(F242:F259)</f>
        <v>0</v>
      </c>
      <c r="G260" s="696"/>
      <c r="H260" s="1227"/>
      <c r="I260" s="1227"/>
      <c r="J260" s="1227"/>
    </row>
    <row r="261" spans="1:10" s="36" customFormat="1" ht="13.35" customHeight="1"/>
    <row r="262" spans="1:10" ht="13.35" customHeight="1">
      <c r="A262" s="674"/>
      <c r="B262" s="674"/>
      <c r="D262" s="1222" t="s">
        <v>63</v>
      </c>
      <c r="E262" s="693" t="s">
        <v>1896</v>
      </c>
      <c r="F262" s="294"/>
      <c r="G262" s="295"/>
      <c r="H262" s="1225"/>
      <c r="I262" s="1225"/>
      <c r="J262" s="1225"/>
    </row>
    <row r="263" spans="1:10" ht="13.35" customHeight="1">
      <c r="A263" s="674"/>
      <c r="B263" s="674"/>
      <c r="D263" s="1223"/>
      <c r="E263" s="693" t="s">
        <v>1897</v>
      </c>
      <c r="F263" s="294"/>
      <c r="G263" s="295"/>
      <c r="H263" s="1226"/>
      <c r="I263" s="1226"/>
      <c r="J263" s="1226"/>
    </row>
    <row r="264" spans="1:10" ht="13.35" customHeight="1">
      <c r="A264" s="674"/>
      <c r="B264" s="674"/>
      <c r="D264" s="1223"/>
      <c r="E264" s="693" t="s">
        <v>1898</v>
      </c>
      <c r="F264" s="294"/>
      <c r="G264" s="295"/>
      <c r="H264" s="1226"/>
      <c r="I264" s="1226"/>
      <c r="J264" s="1226"/>
    </row>
    <row r="265" spans="1:10" ht="13.35" customHeight="1">
      <c r="A265" s="674"/>
      <c r="B265" s="674"/>
      <c r="D265" s="1223"/>
      <c r="E265" s="693" t="s">
        <v>1899</v>
      </c>
      <c r="F265" s="294"/>
      <c r="G265" s="295"/>
      <c r="H265" s="1226"/>
      <c r="I265" s="1226"/>
      <c r="J265" s="1226"/>
    </row>
    <row r="266" spans="1:10" ht="13.35" customHeight="1">
      <c r="A266" s="674"/>
      <c r="B266" s="674"/>
      <c r="D266" s="1223"/>
      <c r="E266" s="693" t="s">
        <v>11</v>
      </c>
      <c r="F266" s="294"/>
      <c r="G266" s="295"/>
      <c r="H266" s="1226"/>
      <c r="I266" s="1226"/>
      <c r="J266" s="1226"/>
    </row>
    <row r="267" spans="1:10" ht="13.35" customHeight="1">
      <c r="A267" s="674"/>
      <c r="B267" s="674"/>
      <c r="D267" s="1223"/>
      <c r="E267" s="693" t="s">
        <v>1900</v>
      </c>
      <c r="F267" s="294"/>
      <c r="G267" s="295"/>
      <c r="H267" s="1226"/>
      <c r="I267" s="1226"/>
      <c r="J267" s="1226"/>
    </row>
    <row r="268" spans="1:10" ht="13.35" customHeight="1">
      <c r="A268" s="674"/>
      <c r="B268" s="674"/>
      <c r="D268" s="1223"/>
      <c r="E268" s="693" t="s">
        <v>1901</v>
      </c>
      <c r="F268" s="294"/>
      <c r="G268" s="295"/>
      <c r="H268" s="1226"/>
      <c r="I268" s="1226"/>
      <c r="J268" s="1226"/>
    </row>
    <row r="269" spans="1:10" ht="13.35" customHeight="1">
      <c r="A269" s="674"/>
      <c r="B269" s="674"/>
      <c r="D269" s="1223"/>
      <c r="E269" s="291" t="s">
        <v>42</v>
      </c>
      <c r="F269" s="294"/>
      <c r="G269" s="295"/>
      <c r="H269" s="1226"/>
      <c r="I269" s="1226"/>
      <c r="J269" s="1226"/>
    </row>
    <row r="270" spans="1:10" ht="13.35" customHeight="1">
      <c r="A270" s="674"/>
      <c r="B270" s="674"/>
      <c r="D270" s="1223"/>
      <c r="E270" s="291" t="s">
        <v>43</v>
      </c>
      <c r="F270" s="294"/>
      <c r="G270" s="295"/>
      <c r="H270" s="1226"/>
      <c r="I270" s="1226"/>
      <c r="J270" s="1226"/>
    </row>
    <row r="271" spans="1:10" ht="13.35" customHeight="1">
      <c r="A271" s="674"/>
      <c r="B271" s="674"/>
      <c r="D271" s="1223"/>
      <c r="E271" s="291" t="s">
        <v>44</v>
      </c>
      <c r="F271" s="294"/>
      <c r="G271" s="295"/>
      <c r="H271" s="1226"/>
      <c r="I271" s="1226"/>
      <c r="J271" s="1226"/>
    </row>
    <row r="272" spans="1:10" ht="13.35" customHeight="1">
      <c r="A272" s="674"/>
      <c r="B272" s="674"/>
      <c r="D272" s="1223"/>
      <c r="E272" s="291" t="s">
        <v>45</v>
      </c>
      <c r="F272" s="294"/>
      <c r="G272" s="295"/>
      <c r="H272" s="1226"/>
      <c r="I272" s="1226"/>
      <c r="J272" s="1226"/>
    </row>
    <row r="273" spans="1:10" ht="13.35" customHeight="1">
      <c r="A273" s="674"/>
      <c r="B273" s="674"/>
      <c r="D273" s="1223"/>
      <c r="E273" s="291" t="s">
        <v>46</v>
      </c>
      <c r="F273" s="294"/>
      <c r="G273" s="295"/>
      <c r="H273" s="1226"/>
      <c r="I273" s="1226"/>
      <c r="J273" s="1226"/>
    </row>
    <row r="274" spans="1:10" ht="13.35" customHeight="1">
      <c r="A274" s="674"/>
      <c r="B274" s="674"/>
      <c r="D274" s="1223"/>
      <c r="E274" s="291" t="s">
        <v>48</v>
      </c>
      <c r="F274" s="294"/>
      <c r="G274" s="295"/>
      <c r="H274" s="1226"/>
      <c r="I274" s="1226"/>
      <c r="J274" s="1226"/>
    </row>
    <row r="275" spans="1:10" ht="13.35" customHeight="1">
      <c r="A275" s="674"/>
      <c r="B275" s="674"/>
      <c r="D275" s="1223"/>
      <c r="E275" s="291" t="s">
        <v>49</v>
      </c>
      <c r="F275" s="294"/>
      <c r="G275" s="295"/>
      <c r="H275" s="1226"/>
      <c r="I275" s="1226"/>
      <c r="J275" s="1226"/>
    </row>
    <row r="276" spans="1:10" ht="13.35" customHeight="1">
      <c r="A276" s="674"/>
      <c r="B276" s="674"/>
      <c r="D276" s="1223"/>
      <c r="E276" s="291" t="s">
        <v>50</v>
      </c>
      <c r="F276" s="294"/>
      <c r="G276" s="295"/>
      <c r="H276" s="1226"/>
      <c r="I276" s="1226"/>
      <c r="J276" s="1226"/>
    </row>
    <row r="277" spans="1:10" ht="13.35" customHeight="1">
      <c r="A277" s="674"/>
      <c r="B277" s="674"/>
      <c r="D277" s="1223"/>
      <c r="E277" s="291" t="s">
        <v>51</v>
      </c>
      <c r="F277" s="294"/>
      <c r="G277" s="295"/>
      <c r="H277" s="1226"/>
      <c r="I277" s="1226"/>
      <c r="J277" s="1226"/>
    </row>
    <row r="278" spans="1:10" ht="13.35" customHeight="1">
      <c r="A278" s="674"/>
      <c r="B278" s="674"/>
      <c r="D278" s="1223"/>
      <c r="E278" s="291" t="s">
        <v>52</v>
      </c>
      <c r="F278" s="294"/>
      <c r="G278" s="295"/>
      <c r="H278" s="1226"/>
      <c r="I278" s="1226"/>
      <c r="J278" s="1226"/>
    </row>
    <row r="279" spans="1:10" ht="13.35" customHeight="1">
      <c r="A279" s="674"/>
      <c r="B279" s="674"/>
      <c r="D279" s="1223"/>
      <c r="E279" s="684" t="s">
        <v>1888</v>
      </c>
      <c r="F279" s="294"/>
      <c r="G279" s="295"/>
      <c r="H279" s="1226"/>
      <c r="I279" s="1226"/>
      <c r="J279" s="1226"/>
    </row>
    <row r="280" spans="1:10" ht="13.35" customHeight="1">
      <c r="A280" s="674"/>
      <c r="B280" s="674"/>
      <c r="D280" s="1224"/>
      <c r="E280" s="694" t="s">
        <v>557</v>
      </c>
      <c r="F280" s="695">
        <f>SUM(F262:F279)</f>
        <v>0</v>
      </c>
      <c r="G280" s="696"/>
      <c r="H280" s="1227"/>
      <c r="I280" s="1227"/>
      <c r="J280" s="1227"/>
    </row>
    <row r="281" spans="1:10" s="36" customFormat="1" ht="13.35" customHeight="1"/>
    <row r="282" spans="1:10" ht="13.35" customHeight="1">
      <c r="A282" s="674"/>
      <c r="B282" s="674"/>
      <c r="D282" s="1222" t="s">
        <v>64</v>
      </c>
      <c r="E282" s="693" t="s">
        <v>1896</v>
      </c>
      <c r="F282" s="294"/>
      <c r="G282" s="295"/>
      <c r="H282" s="1225"/>
      <c r="I282" s="1225"/>
      <c r="J282" s="1225"/>
    </row>
    <row r="283" spans="1:10" ht="13.35" customHeight="1">
      <c r="A283" s="674"/>
      <c r="B283" s="674"/>
      <c r="D283" s="1223"/>
      <c r="E283" s="693" t="s">
        <v>1897</v>
      </c>
      <c r="F283" s="294"/>
      <c r="G283" s="295"/>
      <c r="H283" s="1226"/>
      <c r="I283" s="1226"/>
      <c r="J283" s="1226"/>
    </row>
    <row r="284" spans="1:10" ht="13.35" customHeight="1">
      <c r="A284" s="674"/>
      <c r="B284" s="674"/>
      <c r="D284" s="1223"/>
      <c r="E284" s="693" t="s">
        <v>1898</v>
      </c>
      <c r="F284" s="294"/>
      <c r="G284" s="295"/>
      <c r="H284" s="1226"/>
      <c r="I284" s="1226"/>
      <c r="J284" s="1226"/>
    </row>
    <row r="285" spans="1:10" ht="13.35" customHeight="1">
      <c r="A285" s="674"/>
      <c r="B285" s="674"/>
      <c r="D285" s="1223"/>
      <c r="E285" s="693" t="s">
        <v>1899</v>
      </c>
      <c r="F285" s="294"/>
      <c r="G285" s="295"/>
      <c r="H285" s="1226"/>
      <c r="I285" s="1226"/>
      <c r="J285" s="1226"/>
    </row>
    <row r="286" spans="1:10" ht="13.35" customHeight="1">
      <c r="A286" s="674"/>
      <c r="B286" s="674"/>
      <c r="D286" s="1223"/>
      <c r="E286" s="693" t="s">
        <v>11</v>
      </c>
      <c r="F286" s="294"/>
      <c r="G286" s="295"/>
      <c r="H286" s="1226"/>
      <c r="I286" s="1226"/>
      <c r="J286" s="1226"/>
    </row>
    <row r="287" spans="1:10" ht="13.35" customHeight="1">
      <c r="A287" s="674"/>
      <c r="B287" s="674"/>
      <c r="D287" s="1223"/>
      <c r="E287" s="693" t="s">
        <v>1900</v>
      </c>
      <c r="F287" s="294"/>
      <c r="G287" s="295"/>
      <c r="H287" s="1226"/>
      <c r="I287" s="1226"/>
      <c r="J287" s="1226"/>
    </row>
    <row r="288" spans="1:10" ht="13.35" customHeight="1">
      <c r="A288" s="674"/>
      <c r="B288" s="674"/>
      <c r="D288" s="1223"/>
      <c r="E288" s="693" t="s">
        <v>1901</v>
      </c>
      <c r="F288" s="294"/>
      <c r="G288" s="295"/>
      <c r="H288" s="1226"/>
      <c r="I288" s="1226"/>
      <c r="J288" s="1226"/>
    </row>
    <row r="289" spans="1:10" ht="13.35" customHeight="1">
      <c r="A289" s="674"/>
      <c r="B289" s="674"/>
      <c r="D289" s="1223"/>
      <c r="E289" s="291" t="s">
        <v>42</v>
      </c>
      <c r="F289" s="294"/>
      <c r="G289" s="295"/>
      <c r="H289" s="1226"/>
      <c r="I289" s="1226"/>
      <c r="J289" s="1226"/>
    </row>
    <row r="290" spans="1:10" ht="13.35" customHeight="1">
      <c r="A290" s="674"/>
      <c r="B290" s="674"/>
      <c r="D290" s="1223"/>
      <c r="E290" s="291" t="s">
        <v>43</v>
      </c>
      <c r="F290" s="294"/>
      <c r="G290" s="295"/>
      <c r="H290" s="1226"/>
      <c r="I290" s="1226"/>
      <c r="J290" s="1226"/>
    </row>
    <row r="291" spans="1:10" ht="13.35" customHeight="1">
      <c r="A291" s="674"/>
      <c r="B291" s="674"/>
      <c r="D291" s="1223"/>
      <c r="E291" s="291" t="s">
        <v>44</v>
      </c>
      <c r="F291" s="294"/>
      <c r="G291" s="295"/>
      <c r="H291" s="1226"/>
      <c r="I291" s="1226"/>
      <c r="J291" s="1226"/>
    </row>
    <row r="292" spans="1:10" ht="13.35" customHeight="1">
      <c r="A292" s="674"/>
      <c r="B292" s="674"/>
      <c r="D292" s="1223"/>
      <c r="E292" s="291" t="s">
        <v>45</v>
      </c>
      <c r="F292" s="294"/>
      <c r="G292" s="295"/>
      <c r="H292" s="1226"/>
      <c r="I292" s="1226"/>
      <c r="J292" s="1226"/>
    </row>
    <row r="293" spans="1:10" ht="13.35" customHeight="1">
      <c r="A293" s="674"/>
      <c r="B293" s="674"/>
      <c r="D293" s="1223"/>
      <c r="E293" s="291" t="s">
        <v>46</v>
      </c>
      <c r="F293" s="294"/>
      <c r="G293" s="295"/>
      <c r="H293" s="1226"/>
      <c r="I293" s="1226"/>
      <c r="J293" s="1226"/>
    </row>
    <row r="294" spans="1:10" ht="13.35" customHeight="1">
      <c r="A294" s="674"/>
      <c r="B294" s="674"/>
      <c r="D294" s="1223"/>
      <c r="E294" s="291" t="s">
        <v>48</v>
      </c>
      <c r="F294" s="294"/>
      <c r="G294" s="295"/>
      <c r="H294" s="1226"/>
      <c r="I294" s="1226"/>
      <c r="J294" s="1226"/>
    </row>
    <row r="295" spans="1:10" ht="13.35" customHeight="1">
      <c r="A295" s="674"/>
      <c r="B295" s="674"/>
      <c r="D295" s="1223"/>
      <c r="E295" s="291" t="s">
        <v>49</v>
      </c>
      <c r="F295" s="294"/>
      <c r="G295" s="295"/>
      <c r="H295" s="1226"/>
      <c r="I295" s="1226"/>
      <c r="J295" s="1226"/>
    </row>
    <row r="296" spans="1:10" ht="13.35" customHeight="1">
      <c r="A296" s="674"/>
      <c r="B296" s="674"/>
      <c r="D296" s="1223"/>
      <c r="E296" s="291" t="s">
        <v>50</v>
      </c>
      <c r="F296" s="294"/>
      <c r="G296" s="295"/>
      <c r="H296" s="1226"/>
      <c r="I296" s="1226"/>
      <c r="J296" s="1226"/>
    </row>
    <row r="297" spans="1:10" ht="13.35" customHeight="1">
      <c r="A297" s="674"/>
      <c r="B297" s="674"/>
      <c r="D297" s="1223"/>
      <c r="E297" s="291" t="s">
        <v>51</v>
      </c>
      <c r="F297" s="294"/>
      <c r="G297" s="295"/>
      <c r="H297" s="1226"/>
      <c r="I297" s="1226"/>
      <c r="J297" s="1226"/>
    </row>
    <row r="298" spans="1:10" ht="13.35" customHeight="1">
      <c r="A298" s="674"/>
      <c r="B298" s="674"/>
      <c r="D298" s="1223"/>
      <c r="E298" s="291" t="s">
        <v>52</v>
      </c>
      <c r="F298" s="294"/>
      <c r="G298" s="295"/>
      <c r="H298" s="1226"/>
      <c r="I298" s="1226"/>
      <c r="J298" s="1226"/>
    </row>
    <row r="299" spans="1:10" ht="13.35" customHeight="1">
      <c r="A299" s="674"/>
      <c r="B299" s="674"/>
      <c r="D299" s="1223"/>
      <c r="E299" s="684" t="s">
        <v>1888</v>
      </c>
      <c r="F299" s="294"/>
      <c r="G299" s="295"/>
      <c r="H299" s="1226"/>
      <c r="I299" s="1226"/>
      <c r="J299" s="1226"/>
    </row>
    <row r="300" spans="1:10" ht="13.35" customHeight="1">
      <c r="A300" s="674"/>
      <c r="B300" s="674"/>
      <c r="D300" s="1224"/>
      <c r="E300" s="694" t="s">
        <v>557</v>
      </c>
      <c r="F300" s="695">
        <f>SUM(F282:F299)</f>
        <v>0</v>
      </c>
      <c r="G300" s="696"/>
      <c r="H300" s="1227"/>
      <c r="I300" s="1227"/>
      <c r="J300" s="1227"/>
    </row>
    <row r="301" spans="1:10" s="36" customFormat="1" ht="13.35" customHeight="1"/>
    <row r="302" spans="1:10" ht="13.35" customHeight="1">
      <c r="A302" s="674"/>
      <c r="B302" s="674"/>
      <c r="D302" s="1222" t="s">
        <v>65</v>
      </c>
      <c r="E302" s="693" t="s">
        <v>1896</v>
      </c>
      <c r="F302" s="294"/>
      <c r="G302" s="295"/>
      <c r="H302" s="1225"/>
      <c r="I302" s="1225"/>
      <c r="J302" s="1225"/>
    </row>
    <row r="303" spans="1:10" ht="13.35" customHeight="1">
      <c r="A303" s="674"/>
      <c r="B303" s="674"/>
      <c r="D303" s="1223"/>
      <c r="E303" s="693" t="s">
        <v>1897</v>
      </c>
      <c r="F303" s="294"/>
      <c r="G303" s="295"/>
      <c r="H303" s="1226"/>
      <c r="I303" s="1226"/>
      <c r="J303" s="1226"/>
    </row>
    <row r="304" spans="1:10" ht="13.35" customHeight="1">
      <c r="A304" s="674"/>
      <c r="B304" s="674"/>
      <c r="D304" s="1223"/>
      <c r="E304" s="693" t="s">
        <v>1898</v>
      </c>
      <c r="F304" s="294"/>
      <c r="G304" s="295"/>
      <c r="H304" s="1226"/>
      <c r="I304" s="1226"/>
      <c r="J304" s="1226"/>
    </row>
    <row r="305" spans="1:10" ht="13.35" customHeight="1">
      <c r="A305" s="674"/>
      <c r="B305" s="674"/>
      <c r="D305" s="1223"/>
      <c r="E305" s="693" t="s">
        <v>1899</v>
      </c>
      <c r="F305" s="294"/>
      <c r="G305" s="295"/>
      <c r="H305" s="1226"/>
      <c r="I305" s="1226"/>
      <c r="J305" s="1226"/>
    </row>
    <row r="306" spans="1:10" ht="13.35" customHeight="1">
      <c r="A306" s="674"/>
      <c r="B306" s="674"/>
      <c r="D306" s="1223"/>
      <c r="E306" s="693" t="s">
        <v>11</v>
      </c>
      <c r="F306" s="294"/>
      <c r="G306" s="295"/>
      <c r="H306" s="1226"/>
      <c r="I306" s="1226"/>
      <c r="J306" s="1226"/>
    </row>
    <row r="307" spans="1:10" ht="13.35" customHeight="1">
      <c r="A307" s="674"/>
      <c r="B307" s="674"/>
      <c r="D307" s="1223"/>
      <c r="E307" s="693" t="s">
        <v>1900</v>
      </c>
      <c r="F307" s="294"/>
      <c r="G307" s="295"/>
      <c r="H307" s="1226"/>
      <c r="I307" s="1226"/>
      <c r="J307" s="1226"/>
    </row>
    <row r="308" spans="1:10" ht="13.35" customHeight="1">
      <c r="A308" s="674"/>
      <c r="B308" s="674"/>
      <c r="D308" s="1223"/>
      <c r="E308" s="693" t="s">
        <v>1901</v>
      </c>
      <c r="F308" s="294"/>
      <c r="G308" s="295"/>
      <c r="H308" s="1226"/>
      <c r="I308" s="1226"/>
      <c r="J308" s="1226"/>
    </row>
    <row r="309" spans="1:10" ht="13.35" customHeight="1">
      <c r="A309" s="674"/>
      <c r="B309" s="674"/>
      <c r="D309" s="1223"/>
      <c r="E309" s="291" t="s">
        <v>42</v>
      </c>
      <c r="F309" s="294"/>
      <c r="G309" s="295"/>
      <c r="H309" s="1226"/>
      <c r="I309" s="1226"/>
      <c r="J309" s="1226"/>
    </row>
    <row r="310" spans="1:10" ht="13.35" customHeight="1">
      <c r="A310" s="674"/>
      <c r="B310" s="674"/>
      <c r="D310" s="1223"/>
      <c r="E310" s="291" t="s">
        <v>43</v>
      </c>
      <c r="F310" s="294"/>
      <c r="G310" s="295"/>
      <c r="H310" s="1226"/>
      <c r="I310" s="1226"/>
      <c r="J310" s="1226"/>
    </row>
    <row r="311" spans="1:10" ht="13.35" customHeight="1">
      <c r="A311" s="674"/>
      <c r="B311" s="674"/>
      <c r="D311" s="1223"/>
      <c r="E311" s="291" t="s">
        <v>44</v>
      </c>
      <c r="F311" s="294"/>
      <c r="G311" s="295"/>
      <c r="H311" s="1226"/>
      <c r="I311" s="1226"/>
      <c r="J311" s="1226"/>
    </row>
    <row r="312" spans="1:10" ht="13.35" customHeight="1">
      <c r="A312" s="674"/>
      <c r="B312" s="674"/>
      <c r="D312" s="1223"/>
      <c r="E312" s="291" t="s">
        <v>45</v>
      </c>
      <c r="F312" s="294"/>
      <c r="G312" s="295"/>
      <c r="H312" s="1226"/>
      <c r="I312" s="1226"/>
      <c r="J312" s="1226"/>
    </row>
    <row r="313" spans="1:10" ht="13.35" customHeight="1">
      <c r="A313" s="674"/>
      <c r="B313" s="674"/>
      <c r="D313" s="1223"/>
      <c r="E313" s="291" t="s">
        <v>46</v>
      </c>
      <c r="F313" s="294"/>
      <c r="G313" s="295"/>
      <c r="H313" s="1226"/>
      <c r="I313" s="1226"/>
      <c r="J313" s="1226"/>
    </row>
    <row r="314" spans="1:10" ht="13.35" customHeight="1">
      <c r="A314" s="674"/>
      <c r="B314" s="674"/>
      <c r="D314" s="1223"/>
      <c r="E314" s="291" t="s">
        <v>48</v>
      </c>
      <c r="F314" s="294"/>
      <c r="G314" s="295"/>
      <c r="H314" s="1226"/>
      <c r="I314" s="1226"/>
      <c r="J314" s="1226"/>
    </row>
    <row r="315" spans="1:10" ht="13.35" customHeight="1">
      <c r="A315" s="674"/>
      <c r="B315" s="674"/>
      <c r="D315" s="1223"/>
      <c r="E315" s="291" t="s">
        <v>49</v>
      </c>
      <c r="F315" s="294"/>
      <c r="G315" s="295"/>
      <c r="H315" s="1226"/>
      <c r="I315" s="1226"/>
      <c r="J315" s="1226"/>
    </row>
    <row r="316" spans="1:10" ht="13.35" customHeight="1">
      <c r="A316" s="674"/>
      <c r="B316" s="674"/>
      <c r="D316" s="1223"/>
      <c r="E316" s="291" t="s">
        <v>50</v>
      </c>
      <c r="F316" s="294"/>
      <c r="G316" s="295"/>
      <c r="H316" s="1226"/>
      <c r="I316" s="1226"/>
      <c r="J316" s="1226"/>
    </row>
    <row r="317" spans="1:10" ht="13.35" customHeight="1">
      <c r="A317" s="674"/>
      <c r="B317" s="674"/>
      <c r="D317" s="1223"/>
      <c r="E317" s="291" t="s">
        <v>51</v>
      </c>
      <c r="F317" s="294"/>
      <c r="G317" s="295"/>
      <c r="H317" s="1226"/>
      <c r="I317" s="1226"/>
      <c r="J317" s="1226"/>
    </row>
    <row r="318" spans="1:10" ht="13.35" customHeight="1">
      <c r="A318" s="674"/>
      <c r="B318" s="674"/>
      <c r="D318" s="1223"/>
      <c r="E318" s="291" t="s">
        <v>52</v>
      </c>
      <c r="F318" s="294"/>
      <c r="G318" s="295"/>
      <c r="H318" s="1226"/>
      <c r="I318" s="1226"/>
      <c r="J318" s="1226"/>
    </row>
    <row r="319" spans="1:10" ht="13.35" customHeight="1">
      <c r="A319" s="674"/>
      <c r="B319" s="674"/>
      <c r="D319" s="1223"/>
      <c r="E319" s="684" t="s">
        <v>1888</v>
      </c>
      <c r="F319" s="294"/>
      <c r="G319" s="295"/>
      <c r="H319" s="1226"/>
      <c r="I319" s="1226"/>
      <c r="J319" s="1226"/>
    </row>
    <row r="320" spans="1:10" ht="13.35" customHeight="1">
      <c r="A320" s="674"/>
      <c r="B320" s="674"/>
      <c r="D320" s="1224"/>
      <c r="E320" s="694" t="s">
        <v>557</v>
      </c>
      <c r="F320" s="695">
        <f>SUM(F302:F319)</f>
        <v>0</v>
      </c>
      <c r="G320" s="696"/>
      <c r="H320" s="1227"/>
      <c r="I320" s="1227"/>
      <c r="J320" s="1227"/>
    </row>
    <row r="321" spans="1:10" s="36" customFormat="1" ht="13.35" customHeight="1"/>
    <row r="322" spans="1:10" ht="13.35" customHeight="1">
      <c r="A322" s="674"/>
      <c r="B322" s="674"/>
      <c r="D322" s="1222" t="s">
        <v>66</v>
      </c>
      <c r="E322" s="693" t="s">
        <v>1896</v>
      </c>
      <c r="F322" s="294"/>
      <c r="G322" s="295"/>
      <c r="H322" s="1225"/>
      <c r="I322" s="1225"/>
      <c r="J322" s="1225"/>
    </row>
    <row r="323" spans="1:10" ht="13.35" customHeight="1">
      <c r="A323" s="674"/>
      <c r="B323" s="674"/>
      <c r="D323" s="1223"/>
      <c r="E323" s="693" t="s">
        <v>1897</v>
      </c>
      <c r="F323" s="294"/>
      <c r="G323" s="295"/>
      <c r="H323" s="1226"/>
      <c r="I323" s="1226"/>
      <c r="J323" s="1226"/>
    </row>
    <row r="324" spans="1:10" ht="13.35" customHeight="1">
      <c r="A324" s="674"/>
      <c r="B324" s="674"/>
      <c r="D324" s="1223"/>
      <c r="E324" s="693" t="s">
        <v>1898</v>
      </c>
      <c r="F324" s="294"/>
      <c r="G324" s="295"/>
      <c r="H324" s="1226"/>
      <c r="I324" s="1226"/>
      <c r="J324" s="1226"/>
    </row>
    <row r="325" spans="1:10" ht="13.35" customHeight="1">
      <c r="A325" s="674"/>
      <c r="B325" s="674"/>
      <c r="D325" s="1223"/>
      <c r="E325" s="693" t="s">
        <v>1899</v>
      </c>
      <c r="F325" s="294"/>
      <c r="G325" s="295"/>
      <c r="H325" s="1226"/>
      <c r="I325" s="1226"/>
      <c r="J325" s="1226"/>
    </row>
    <row r="326" spans="1:10" ht="13.35" customHeight="1">
      <c r="A326" s="674"/>
      <c r="B326" s="674"/>
      <c r="D326" s="1223"/>
      <c r="E326" s="693" t="s">
        <v>11</v>
      </c>
      <c r="F326" s="294"/>
      <c r="G326" s="295"/>
      <c r="H326" s="1226"/>
      <c r="I326" s="1226"/>
      <c r="J326" s="1226"/>
    </row>
    <row r="327" spans="1:10" ht="13.35" customHeight="1">
      <c r="A327" s="674"/>
      <c r="B327" s="674"/>
      <c r="D327" s="1223"/>
      <c r="E327" s="693" t="s">
        <v>1900</v>
      </c>
      <c r="F327" s="294"/>
      <c r="G327" s="295"/>
      <c r="H327" s="1226"/>
      <c r="I327" s="1226"/>
      <c r="J327" s="1226"/>
    </row>
    <row r="328" spans="1:10" ht="13.35" customHeight="1">
      <c r="A328" s="674"/>
      <c r="B328" s="674"/>
      <c r="D328" s="1223"/>
      <c r="E328" s="693" t="s">
        <v>1901</v>
      </c>
      <c r="F328" s="294"/>
      <c r="G328" s="295"/>
      <c r="H328" s="1226"/>
      <c r="I328" s="1226"/>
      <c r="J328" s="1226"/>
    </row>
    <row r="329" spans="1:10" ht="13.35" customHeight="1">
      <c r="A329" s="674"/>
      <c r="B329" s="674"/>
      <c r="D329" s="1223"/>
      <c r="E329" s="291" t="s">
        <v>42</v>
      </c>
      <c r="F329" s="294"/>
      <c r="G329" s="295"/>
      <c r="H329" s="1226"/>
      <c r="I329" s="1226"/>
      <c r="J329" s="1226"/>
    </row>
    <row r="330" spans="1:10" ht="13.35" customHeight="1">
      <c r="A330" s="674"/>
      <c r="B330" s="674"/>
      <c r="D330" s="1223"/>
      <c r="E330" s="291" t="s">
        <v>43</v>
      </c>
      <c r="F330" s="294"/>
      <c r="G330" s="295"/>
      <c r="H330" s="1226"/>
      <c r="I330" s="1226"/>
      <c r="J330" s="1226"/>
    </row>
    <row r="331" spans="1:10" ht="13.35" customHeight="1">
      <c r="A331" s="674"/>
      <c r="B331" s="674"/>
      <c r="D331" s="1223"/>
      <c r="E331" s="291" t="s">
        <v>44</v>
      </c>
      <c r="F331" s="294"/>
      <c r="G331" s="295"/>
      <c r="H331" s="1226"/>
      <c r="I331" s="1226"/>
      <c r="J331" s="1226"/>
    </row>
    <row r="332" spans="1:10" ht="13.35" customHeight="1">
      <c r="A332" s="674"/>
      <c r="B332" s="674"/>
      <c r="D332" s="1223"/>
      <c r="E332" s="291" t="s">
        <v>45</v>
      </c>
      <c r="F332" s="294"/>
      <c r="G332" s="295"/>
      <c r="H332" s="1226"/>
      <c r="I332" s="1226"/>
      <c r="J332" s="1226"/>
    </row>
    <row r="333" spans="1:10" ht="13.35" customHeight="1">
      <c r="A333" s="674"/>
      <c r="B333" s="674"/>
      <c r="D333" s="1223"/>
      <c r="E333" s="291" t="s">
        <v>46</v>
      </c>
      <c r="F333" s="294"/>
      <c r="G333" s="295"/>
      <c r="H333" s="1226"/>
      <c r="I333" s="1226"/>
      <c r="J333" s="1226"/>
    </row>
    <row r="334" spans="1:10" ht="13.35" customHeight="1">
      <c r="A334" s="674"/>
      <c r="B334" s="674"/>
      <c r="D334" s="1223"/>
      <c r="E334" s="291" t="s">
        <v>48</v>
      </c>
      <c r="F334" s="294"/>
      <c r="G334" s="295"/>
      <c r="H334" s="1226"/>
      <c r="I334" s="1226"/>
      <c r="J334" s="1226"/>
    </row>
    <row r="335" spans="1:10" ht="13.35" customHeight="1">
      <c r="A335" s="674"/>
      <c r="B335" s="674"/>
      <c r="D335" s="1223"/>
      <c r="E335" s="291" t="s">
        <v>49</v>
      </c>
      <c r="F335" s="294"/>
      <c r="G335" s="295"/>
      <c r="H335" s="1226"/>
      <c r="I335" s="1226"/>
      <c r="J335" s="1226"/>
    </row>
    <row r="336" spans="1:10" ht="13.35" customHeight="1">
      <c r="A336" s="674"/>
      <c r="B336" s="674"/>
      <c r="D336" s="1223"/>
      <c r="E336" s="291" t="s">
        <v>50</v>
      </c>
      <c r="F336" s="294"/>
      <c r="G336" s="295"/>
      <c r="H336" s="1226"/>
      <c r="I336" s="1226"/>
      <c r="J336" s="1226"/>
    </row>
    <row r="337" spans="1:10" ht="13.35" customHeight="1">
      <c r="A337" s="674"/>
      <c r="B337" s="674"/>
      <c r="D337" s="1223"/>
      <c r="E337" s="291" t="s">
        <v>51</v>
      </c>
      <c r="F337" s="294"/>
      <c r="G337" s="295"/>
      <c r="H337" s="1226"/>
      <c r="I337" s="1226"/>
      <c r="J337" s="1226"/>
    </row>
    <row r="338" spans="1:10" ht="13.35" customHeight="1">
      <c r="A338" s="674"/>
      <c r="B338" s="674"/>
      <c r="D338" s="1223"/>
      <c r="E338" s="291" t="s">
        <v>52</v>
      </c>
      <c r="F338" s="294"/>
      <c r="G338" s="295"/>
      <c r="H338" s="1226"/>
      <c r="I338" s="1226"/>
      <c r="J338" s="1226"/>
    </row>
    <row r="339" spans="1:10" ht="13.35" customHeight="1">
      <c r="A339" s="674"/>
      <c r="B339" s="674"/>
      <c r="D339" s="1223"/>
      <c r="E339" s="684" t="s">
        <v>1888</v>
      </c>
      <c r="F339" s="294"/>
      <c r="G339" s="295"/>
      <c r="H339" s="1226"/>
      <c r="I339" s="1226"/>
      <c r="J339" s="1226"/>
    </row>
    <row r="340" spans="1:10" ht="13.35" customHeight="1">
      <c r="A340" s="674"/>
      <c r="B340" s="674"/>
      <c r="D340" s="1224"/>
      <c r="E340" s="694" t="s">
        <v>557</v>
      </c>
      <c r="F340" s="695">
        <f>SUM(F322:F339)</f>
        <v>0</v>
      </c>
      <c r="G340" s="696"/>
      <c r="H340" s="1227"/>
      <c r="I340" s="1227"/>
      <c r="J340" s="1227"/>
    </row>
    <row r="341" spans="1:10" s="36" customFormat="1" ht="13.35" customHeight="1"/>
    <row r="342" spans="1:10" ht="13.35" customHeight="1">
      <c r="A342" s="674"/>
      <c r="B342" s="674"/>
      <c r="D342" s="1222" t="s">
        <v>67</v>
      </c>
      <c r="E342" s="693" t="s">
        <v>1896</v>
      </c>
      <c r="F342" s="294"/>
      <c r="G342" s="295"/>
      <c r="H342" s="1225"/>
      <c r="I342" s="1225"/>
      <c r="J342" s="1225"/>
    </row>
    <row r="343" spans="1:10" ht="13.35" customHeight="1">
      <c r="A343" s="674"/>
      <c r="B343" s="674"/>
      <c r="D343" s="1223"/>
      <c r="E343" s="693" t="s">
        <v>1897</v>
      </c>
      <c r="F343" s="294"/>
      <c r="G343" s="295"/>
      <c r="H343" s="1226"/>
      <c r="I343" s="1226"/>
      <c r="J343" s="1226"/>
    </row>
    <row r="344" spans="1:10" ht="13.35" customHeight="1">
      <c r="A344" s="674"/>
      <c r="B344" s="674"/>
      <c r="D344" s="1223"/>
      <c r="E344" s="693" t="s">
        <v>1898</v>
      </c>
      <c r="F344" s="294"/>
      <c r="G344" s="295"/>
      <c r="H344" s="1226"/>
      <c r="I344" s="1226"/>
      <c r="J344" s="1226"/>
    </row>
    <row r="345" spans="1:10" ht="13.35" customHeight="1">
      <c r="A345" s="674"/>
      <c r="B345" s="674"/>
      <c r="D345" s="1223"/>
      <c r="E345" s="693" t="s">
        <v>1899</v>
      </c>
      <c r="F345" s="294"/>
      <c r="G345" s="295"/>
      <c r="H345" s="1226"/>
      <c r="I345" s="1226"/>
      <c r="J345" s="1226"/>
    </row>
    <row r="346" spans="1:10" ht="13.35" customHeight="1">
      <c r="A346" s="674"/>
      <c r="B346" s="674"/>
      <c r="D346" s="1223"/>
      <c r="E346" s="693" t="s">
        <v>11</v>
      </c>
      <c r="F346" s="294"/>
      <c r="G346" s="295"/>
      <c r="H346" s="1226"/>
      <c r="I346" s="1226"/>
      <c r="J346" s="1226"/>
    </row>
    <row r="347" spans="1:10" ht="13.35" customHeight="1">
      <c r="A347" s="674"/>
      <c r="B347" s="674"/>
      <c r="D347" s="1223"/>
      <c r="E347" s="693" t="s">
        <v>1900</v>
      </c>
      <c r="F347" s="294"/>
      <c r="G347" s="295"/>
      <c r="H347" s="1226"/>
      <c r="I347" s="1226"/>
      <c r="J347" s="1226"/>
    </row>
    <row r="348" spans="1:10" ht="13.35" customHeight="1">
      <c r="A348" s="674"/>
      <c r="B348" s="674"/>
      <c r="D348" s="1223"/>
      <c r="E348" s="693" t="s">
        <v>1901</v>
      </c>
      <c r="F348" s="294"/>
      <c r="G348" s="295"/>
      <c r="H348" s="1226"/>
      <c r="I348" s="1226"/>
      <c r="J348" s="1226"/>
    </row>
    <row r="349" spans="1:10" ht="13.35" customHeight="1">
      <c r="A349" s="674"/>
      <c r="B349" s="674"/>
      <c r="D349" s="1223"/>
      <c r="E349" s="291" t="s">
        <v>42</v>
      </c>
      <c r="F349" s="294"/>
      <c r="G349" s="295"/>
      <c r="H349" s="1226"/>
      <c r="I349" s="1226"/>
      <c r="J349" s="1226"/>
    </row>
    <row r="350" spans="1:10" ht="13.35" customHeight="1">
      <c r="A350" s="674"/>
      <c r="B350" s="674"/>
      <c r="D350" s="1223"/>
      <c r="E350" s="291" t="s">
        <v>43</v>
      </c>
      <c r="F350" s="294"/>
      <c r="G350" s="295"/>
      <c r="H350" s="1226"/>
      <c r="I350" s="1226"/>
      <c r="J350" s="1226"/>
    </row>
    <row r="351" spans="1:10" ht="13.35" customHeight="1">
      <c r="A351" s="674"/>
      <c r="B351" s="674"/>
      <c r="D351" s="1223"/>
      <c r="E351" s="291" t="s">
        <v>44</v>
      </c>
      <c r="F351" s="294"/>
      <c r="G351" s="295"/>
      <c r="H351" s="1226"/>
      <c r="I351" s="1226"/>
      <c r="J351" s="1226"/>
    </row>
    <row r="352" spans="1:10" ht="13.35" customHeight="1">
      <c r="A352" s="674"/>
      <c r="B352" s="674"/>
      <c r="D352" s="1223"/>
      <c r="E352" s="291" t="s">
        <v>45</v>
      </c>
      <c r="F352" s="294"/>
      <c r="G352" s="295"/>
      <c r="H352" s="1226"/>
      <c r="I352" s="1226"/>
      <c r="J352" s="1226"/>
    </row>
    <row r="353" spans="1:10" ht="13.35" customHeight="1">
      <c r="A353" s="674"/>
      <c r="B353" s="674"/>
      <c r="D353" s="1223"/>
      <c r="E353" s="291" t="s">
        <v>46</v>
      </c>
      <c r="F353" s="294"/>
      <c r="G353" s="295"/>
      <c r="H353" s="1226"/>
      <c r="I353" s="1226"/>
      <c r="J353" s="1226"/>
    </row>
    <row r="354" spans="1:10" ht="13.35" customHeight="1">
      <c r="A354" s="674"/>
      <c r="B354" s="674"/>
      <c r="D354" s="1223"/>
      <c r="E354" s="291" t="s">
        <v>48</v>
      </c>
      <c r="F354" s="294"/>
      <c r="G354" s="295"/>
      <c r="H354" s="1226"/>
      <c r="I354" s="1226"/>
      <c r="J354" s="1226"/>
    </row>
    <row r="355" spans="1:10" ht="13.35" customHeight="1">
      <c r="A355" s="674"/>
      <c r="B355" s="674"/>
      <c r="D355" s="1223"/>
      <c r="E355" s="291" t="s">
        <v>49</v>
      </c>
      <c r="F355" s="294"/>
      <c r="G355" s="295"/>
      <c r="H355" s="1226"/>
      <c r="I355" s="1226"/>
      <c r="J355" s="1226"/>
    </row>
    <row r="356" spans="1:10" ht="13.35" customHeight="1">
      <c r="A356" s="674"/>
      <c r="B356" s="674"/>
      <c r="D356" s="1223"/>
      <c r="E356" s="291" t="s">
        <v>50</v>
      </c>
      <c r="F356" s="294"/>
      <c r="G356" s="295"/>
      <c r="H356" s="1226"/>
      <c r="I356" s="1226"/>
      <c r="J356" s="1226"/>
    </row>
    <row r="357" spans="1:10" ht="13.35" customHeight="1">
      <c r="A357" s="674"/>
      <c r="B357" s="674"/>
      <c r="D357" s="1223"/>
      <c r="E357" s="291" t="s">
        <v>51</v>
      </c>
      <c r="F357" s="294"/>
      <c r="G357" s="295"/>
      <c r="H357" s="1226"/>
      <c r="I357" s="1226"/>
      <c r="J357" s="1226"/>
    </row>
    <row r="358" spans="1:10" ht="13.35" customHeight="1">
      <c r="A358" s="674"/>
      <c r="B358" s="674"/>
      <c r="D358" s="1223"/>
      <c r="E358" s="291" t="s">
        <v>52</v>
      </c>
      <c r="F358" s="294"/>
      <c r="G358" s="295"/>
      <c r="H358" s="1226"/>
      <c r="I358" s="1226"/>
      <c r="J358" s="1226"/>
    </row>
    <row r="359" spans="1:10" ht="13.35" customHeight="1">
      <c r="A359" s="674"/>
      <c r="B359" s="674"/>
      <c r="D359" s="1223"/>
      <c r="E359" s="684" t="s">
        <v>1888</v>
      </c>
      <c r="F359" s="294"/>
      <c r="G359" s="295"/>
      <c r="H359" s="1226"/>
      <c r="I359" s="1226"/>
      <c r="J359" s="1226"/>
    </row>
    <row r="360" spans="1:10" ht="13.35" customHeight="1">
      <c r="A360" s="674"/>
      <c r="B360" s="674"/>
      <c r="D360" s="1224"/>
      <c r="E360" s="694" t="s">
        <v>557</v>
      </c>
      <c r="F360" s="695">
        <f>SUM(F342:F359)</f>
        <v>0</v>
      </c>
      <c r="G360" s="696"/>
      <c r="H360" s="1227"/>
      <c r="I360" s="1227"/>
      <c r="J360" s="1227"/>
    </row>
    <row r="361" spans="1:10" s="36" customFormat="1" ht="13.35" customHeight="1"/>
    <row r="362" spans="1:10" ht="13.35" customHeight="1">
      <c r="A362" s="674"/>
      <c r="B362" s="674"/>
      <c r="D362" s="1222" t="s">
        <v>68</v>
      </c>
      <c r="E362" s="693" t="s">
        <v>1896</v>
      </c>
      <c r="F362" s="294"/>
      <c r="G362" s="295"/>
      <c r="H362" s="1225"/>
      <c r="I362" s="1225"/>
      <c r="J362" s="1225"/>
    </row>
    <row r="363" spans="1:10" ht="13.35" customHeight="1">
      <c r="A363" s="674"/>
      <c r="B363" s="674"/>
      <c r="D363" s="1223"/>
      <c r="E363" s="693" t="s">
        <v>1897</v>
      </c>
      <c r="F363" s="294"/>
      <c r="G363" s="295"/>
      <c r="H363" s="1226"/>
      <c r="I363" s="1226"/>
      <c r="J363" s="1226"/>
    </row>
    <row r="364" spans="1:10" ht="13.35" customHeight="1">
      <c r="A364" s="674"/>
      <c r="B364" s="674"/>
      <c r="D364" s="1223"/>
      <c r="E364" s="693" t="s">
        <v>1898</v>
      </c>
      <c r="F364" s="294"/>
      <c r="G364" s="295"/>
      <c r="H364" s="1226"/>
      <c r="I364" s="1226"/>
      <c r="J364" s="1226"/>
    </row>
    <row r="365" spans="1:10" ht="13.35" customHeight="1">
      <c r="A365" s="674"/>
      <c r="B365" s="674"/>
      <c r="D365" s="1223"/>
      <c r="E365" s="693" t="s">
        <v>1899</v>
      </c>
      <c r="F365" s="294"/>
      <c r="G365" s="295"/>
      <c r="H365" s="1226"/>
      <c r="I365" s="1226"/>
      <c r="J365" s="1226"/>
    </row>
    <row r="366" spans="1:10" ht="13.35" customHeight="1">
      <c r="A366" s="674"/>
      <c r="B366" s="674"/>
      <c r="D366" s="1223"/>
      <c r="E366" s="693" t="s">
        <v>11</v>
      </c>
      <c r="F366" s="294"/>
      <c r="G366" s="295"/>
      <c r="H366" s="1226"/>
      <c r="I366" s="1226"/>
      <c r="J366" s="1226"/>
    </row>
    <row r="367" spans="1:10" ht="13.35" customHeight="1">
      <c r="A367" s="674"/>
      <c r="B367" s="674"/>
      <c r="D367" s="1223"/>
      <c r="E367" s="693" t="s">
        <v>1900</v>
      </c>
      <c r="F367" s="294"/>
      <c r="G367" s="295"/>
      <c r="H367" s="1226"/>
      <c r="I367" s="1226"/>
      <c r="J367" s="1226"/>
    </row>
    <row r="368" spans="1:10" ht="13.35" customHeight="1">
      <c r="A368" s="674"/>
      <c r="B368" s="674"/>
      <c r="D368" s="1223"/>
      <c r="E368" s="693" t="s">
        <v>1901</v>
      </c>
      <c r="F368" s="294"/>
      <c r="G368" s="295"/>
      <c r="H368" s="1226"/>
      <c r="I368" s="1226"/>
      <c r="J368" s="1226"/>
    </row>
    <row r="369" spans="1:10" ht="13.35" customHeight="1">
      <c r="A369" s="674"/>
      <c r="B369" s="674"/>
      <c r="D369" s="1223"/>
      <c r="E369" s="291" t="s">
        <v>42</v>
      </c>
      <c r="F369" s="294"/>
      <c r="G369" s="295"/>
      <c r="H369" s="1226"/>
      <c r="I369" s="1226"/>
      <c r="J369" s="1226"/>
    </row>
    <row r="370" spans="1:10" ht="13.35" customHeight="1">
      <c r="A370" s="674"/>
      <c r="B370" s="674"/>
      <c r="D370" s="1223"/>
      <c r="E370" s="291" t="s">
        <v>43</v>
      </c>
      <c r="F370" s="294"/>
      <c r="G370" s="295"/>
      <c r="H370" s="1226"/>
      <c r="I370" s="1226"/>
      <c r="J370" s="1226"/>
    </row>
    <row r="371" spans="1:10" ht="13.35" customHeight="1">
      <c r="A371" s="674"/>
      <c r="B371" s="674"/>
      <c r="D371" s="1223"/>
      <c r="E371" s="291" t="s">
        <v>44</v>
      </c>
      <c r="F371" s="294"/>
      <c r="G371" s="295"/>
      <c r="H371" s="1226"/>
      <c r="I371" s="1226"/>
      <c r="J371" s="1226"/>
    </row>
    <row r="372" spans="1:10" ht="13.35" customHeight="1">
      <c r="A372" s="674"/>
      <c r="B372" s="674"/>
      <c r="D372" s="1223"/>
      <c r="E372" s="291" t="s">
        <v>45</v>
      </c>
      <c r="F372" s="294"/>
      <c r="G372" s="295"/>
      <c r="H372" s="1226"/>
      <c r="I372" s="1226"/>
      <c r="J372" s="1226"/>
    </row>
    <row r="373" spans="1:10" ht="13.35" customHeight="1">
      <c r="A373" s="674"/>
      <c r="B373" s="674"/>
      <c r="D373" s="1223"/>
      <c r="E373" s="291" t="s">
        <v>46</v>
      </c>
      <c r="F373" s="294"/>
      <c r="G373" s="295"/>
      <c r="H373" s="1226"/>
      <c r="I373" s="1226"/>
      <c r="J373" s="1226"/>
    </row>
    <row r="374" spans="1:10" ht="13.35" customHeight="1">
      <c r="A374" s="674"/>
      <c r="B374" s="674"/>
      <c r="D374" s="1223"/>
      <c r="E374" s="291" t="s">
        <v>48</v>
      </c>
      <c r="F374" s="294"/>
      <c r="G374" s="295"/>
      <c r="H374" s="1226"/>
      <c r="I374" s="1226"/>
      <c r="J374" s="1226"/>
    </row>
    <row r="375" spans="1:10" ht="13.35" customHeight="1">
      <c r="A375" s="674"/>
      <c r="B375" s="674"/>
      <c r="D375" s="1223"/>
      <c r="E375" s="291" t="s">
        <v>49</v>
      </c>
      <c r="F375" s="294"/>
      <c r="G375" s="295"/>
      <c r="H375" s="1226"/>
      <c r="I375" s="1226"/>
      <c r="J375" s="1226"/>
    </row>
    <row r="376" spans="1:10" ht="13.35" customHeight="1">
      <c r="A376" s="674"/>
      <c r="B376" s="674"/>
      <c r="D376" s="1223"/>
      <c r="E376" s="291" t="s">
        <v>50</v>
      </c>
      <c r="F376" s="294"/>
      <c r="G376" s="295"/>
      <c r="H376" s="1226"/>
      <c r="I376" s="1226"/>
      <c r="J376" s="1226"/>
    </row>
    <row r="377" spans="1:10" ht="13.35" customHeight="1">
      <c r="A377" s="674"/>
      <c r="B377" s="674"/>
      <c r="D377" s="1223"/>
      <c r="E377" s="291" t="s">
        <v>51</v>
      </c>
      <c r="F377" s="294"/>
      <c r="G377" s="295"/>
      <c r="H377" s="1226"/>
      <c r="I377" s="1226"/>
      <c r="J377" s="1226"/>
    </row>
    <row r="378" spans="1:10" ht="13.35" customHeight="1">
      <c r="A378" s="674"/>
      <c r="B378" s="674"/>
      <c r="D378" s="1223"/>
      <c r="E378" s="291" t="s">
        <v>52</v>
      </c>
      <c r="F378" s="294"/>
      <c r="G378" s="295"/>
      <c r="H378" s="1226"/>
      <c r="I378" s="1226"/>
      <c r="J378" s="1226"/>
    </row>
    <row r="379" spans="1:10" ht="13.35" customHeight="1">
      <c r="A379" s="674"/>
      <c r="B379" s="674"/>
      <c r="D379" s="1223"/>
      <c r="E379" s="684" t="s">
        <v>1888</v>
      </c>
      <c r="F379" s="294"/>
      <c r="G379" s="295"/>
      <c r="H379" s="1226"/>
      <c r="I379" s="1226"/>
      <c r="J379" s="1226"/>
    </row>
    <row r="380" spans="1:10" ht="13.35" customHeight="1">
      <c r="A380" s="674"/>
      <c r="B380" s="674"/>
      <c r="D380" s="1224"/>
      <c r="E380" s="694" t="s">
        <v>557</v>
      </c>
      <c r="F380" s="695">
        <f>SUM(F362:F379)</f>
        <v>0</v>
      </c>
      <c r="G380" s="696"/>
      <c r="H380" s="1227"/>
      <c r="I380" s="1227"/>
      <c r="J380" s="1227"/>
    </row>
    <row r="381" spans="1:10" s="36" customFormat="1" ht="13.35" customHeight="1"/>
    <row r="382" spans="1:10" ht="13.35" customHeight="1">
      <c r="A382" s="674"/>
      <c r="B382" s="674"/>
      <c r="D382" s="1222" t="s">
        <v>69</v>
      </c>
      <c r="E382" s="693" t="s">
        <v>1896</v>
      </c>
      <c r="F382" s="294"/>
      <c r="G382" s="295"/>
      <c r="H382" s="1225"/>
      <c r="I382" s="1225"/>
      <c r="J382" s="1225"/>
    </row>
    <row r="383" spans="1:10" ht="13.35" customHeight="1">
      <c r="A383" s="674"/>
      <c r="B383" s="674"/>
      <c r="D383" s="1223"/>
      <c r="E383" s="693" t="s">
        <v>1897</v>
      </c>
      <c r="F383" s="294"/>
      <c r="G383" s="295"/>
      <c r="H383" s="1226"/>
      <c r="I383" s="1226"/>
      <c r="J383" s="1226"/>
    </row>
    <row r="384" spans="1:10" ht="13.35" customHeight="1">
      <c r="A384" s="674"/>
      <c r="B384" s="674"/>
      <c r="D384" s="1223"/>
      <c r="E384" s="693" t="s">
        <v>1898</v>
      </c>
      <c r="F384" s="294"/>
      <c r="G384" s="295"/>
      <c r="H384" s="1226"/>
      <c r="I384" s="1226"/>
      <c r="J384" s="1226"/>
    </row>
    <row r="385" spans="1:10" ht="13.35" customHeight="1">
      <c r="A385" s="674"/>
      <c r="B385" s="674"/>
      <c r="D385" s="1223"/>
      <c r="E385" s="693" t="s">
        <v>1899</v>
      </c>
      <c r="F385" s="294"/>
      <c r="G385" s="295"/>
      <c r="H385" s="1226"/>
      <c r="I385" s="1226"/>
      <c r="J385" s="1226"/>
    </row>
    <row r="386" spans="1:10" ht="13.35" customHeight="1">
      <c r="A386" s="674"/>
      <c r="B386" s="674"/>
      <c r="D386" s="1223"/>
      <c r="E386" s="693" t="s">
        <v>11</v>
      </c>
      <c r="F386" s="294"/>
      <c r="G386" s="295"/>
      <c r="H386" s="1226"/>
      <c r="I386" s="1226"/>
      <c r="J386" s="1226"/>
    </row>
    <row r="387" spans="1:10" ht="13.35" customHeight="1">
      <c r="A387" s="674"/>
      <c r="B387" s="674"/>
      <c r="D387" s="1223"/>
      <c r="E387" s="693" t="s">
        <v>1900</v>
      </c>
      <c r="F387" s="294"/>
      <c r="G387" s="295"/>
      <c r="H387" s="1226"/>
      <c r="I387" s="1226"/>
      <c r="J387" s="1226"/>
    </row>
    <row r="388" spans="1:10" ht="13.35" customHeight="1">
      <c r="A388" s="674"/>
      <c r="B388" s="674"/>
      <c r="D388" s="1223"/>
      <c r="E388" s="693" t="s">
        <v>1901</v>
      </c>
      <c r="F388" s="294"/>
      <c r="G388" s="295"/>
      <c r="H388" s="1226"/>
      <c r="I388" s="1226"/>
      <c r="J388" s="1226"/>
    </row>
    <row r="389" spans="1:10" ht="13.35" customHeight="1">
      <c r="A389" s="674"/>
      <c r="B389" s="674"/>
      <c r="D389" s="1223"/>
      <c r="E389" s="291" t="s">
        <v>42</v>
      </c>
      <c r="F389" s="294"/>
      <c r="G389" s="295"/>
      <c r="H389" s="1226"/>
      <c r="I389" s="1226"/>
      <c r="J389" s="1226"/>
    </row>
    <row r="390" spans="1:10" ht="13.35" customHeight="1">
      <c r="A390" s="674"/>
      <c r="B390" s="674"/>
      <c r="D390" s="1223"/>
      <c r="E390" s="291" t="s">
        <v>43</v>
      </c>
      <c r="F390" s="294"/>
      <c r="G390" s="295"/>
      <c r="H390" s="1226"/>
      <c r="I390" s="1226"/>
      <c r="J390" s="1226"/>
    </row>
    <row r="391" spans="1:10" ht="13.35" customHeight="1">
      <c r="A391" s="674"/>
      <c r="B391" s="674"/>
      <c r="D391" s="1223"/>
      <c r="E391" s="291" t="s">
        <v>44</v>
      </c>
      <c r="F391" s="294"/>
      <c r="G391" s="295"/>
      <c r="H391" s="1226"/>
      <c r="I391" s="1226"/>
      <c r="J391" s="1226"/>
    </row>
    <row r="392" spans="1:10" ht="13.35" customHeight="1">
      <c r="A392" s="674"/>
      <c r="B392" s="674"/>
      <c r="D392" s="1223"/>
      <c r="E392" s="291" t="s">
        <v>45</v>
      </c>
      <c r="F392" s="294"/>
      <c r="G392" s="295"/>
      <c r="H392" s="1226"/>
      <c r="I392" s="1226"/>
      <c r="J392" s="1226"/>
    </row>
    <row r="393" spans="1:10" ht="13.35" customHeight="1">
      <c r="A393" s="674"/>
      <c r="B393" s="674"/>
      <c r="D393" s="1223"/>
      <c r="E393" s="291" t="s">
        <v>46</v>
      </c>
      <c r="F393" s="294"/>
      <c r="G393" s="295"/>
      <c r="H393" s="1226"/>
      <c r="I393" s="1226"/>
      <c r="J393" s="1226"/>
    </row>
    <row r="394" spans="1:10" ht="13.35" customHeight="1">
      <c r="A394" s="674"/>
      <c r="B394" s="674"/>
      <c r="D394" s="1223"/>
      <c r="E394" s="291" t="s">
        <v>48</v>
      </c>
      <c r="F394" s="294"/>
      <c r="G394" s="295"/>
      <c r="H394" s="1226"/>
      <c r="I394" s="1226"/>
      <c r="J394" s="1226"/>
    </row>
    <row r="395" spans="1:10" ht="13.35" customHeight="1">
      <c r="A395" s="674"/>
      <c r="B395" s="674"/>
      <c r="D395" s="1223"/>
      <c r="E395" s="291" t="s">
        <v>49</v>
      </c>
      <c r="F395" s="294"/>
      <c r="G395" s="295"/>
      <c r="H395" s="1226"/>
      <c r="I395" s="1226"/>
      <c r="J395" s="1226"/>
    </row>
    <row r="396" spans="1:10" ht="13.35" customHeight="1">
      <c r="A396" s="674"/>
      <c r="B396" s="674"/>
      <c r="D396" s="1223"/>
      <c r="E396" s="291" t="s">
        <v>50</v>
      </c>
      <c r="F396" s="294"/>
      <c r="G396" s="295"/>
      <c r="H396" s="1226"/>
      <c r="I396" s="1226"/>
      <c r="J396" s="1226"/>
    </row>
    <row r="397" spans="1:10" ht="13.35" customHeight="1">
      <c r="A397" s="674"/>
      <c r="B397" s="674"/>
      <c r="D397" s="1223"/>
      <c r="E397" s="291" t="s">
        <v>51</v>
      </c>
      <c r="F397" s="294"/>
      <c r="G397" s="295"/>
      <c r="H397" s="1226"/>
      <c r="I397" s="1226"/>
      <c r="J397" s="1226"/>
    </row>
    <row r="398" spans="1:10" ht="13.35" customHeight="1">
      <c r="A398" s="674"/>
      <c r="B398" s="674"/>
      <c r="D398" s="1223"/>
      <c r="E398" s="291" t="s">
        <v>52</v>
      </c>
      <c r="F398" s="294"/>
      <c r="G398" s="295"/>
      <c r="H398" s="1226"/>
      <c r="I398" s="1226"/>
      <c r="J398" s="1226"/>
    </row>
    <row r="399" spans="1:10" ht="13.35" customHeight="1">
      <c r="A399" s="674"/>
      <c r="B399" s="674"/>
      <c r="D399" s="1223"/>
      <c r="E399" s="684" t="s">
        <v>1888</v>
      </c>
      <c r="F399" s="294"/>
      <c r="G399" s="295"/>
      <c r="H399" s="1226"/>
      <c r="I399" s="1226"/>
      <c r="J399" s="1226"/>
    </row>
    <row r="400" spans="1:10" ht="13.35" customHeight="1">
      <c r="A400" s="674"/>
      <c r="B400" s="674"/>
      <c r="D400" s="1224"/>
      <c r="E400" s="694" t="s">
        <v>557</v>
      </c>
      <c r="F400" s="695">
        <f>SUM(F382:F399)</f>
        <v>0</v>
      </c>
      <c r="G400" s="696"/>
      <c r="H400" s="1227"/>
      <c r="I400" s="1227"/>
      <c r="J400" s="1227"/>
    </row>
    <row r="401" spans="1:10" s="36" customFormat="1" ht="13.35" customHeight="1"/>
    <row r="402" spans="1:10" ht="13.35" customHeight="1">
      <c r="A402" s="674"/>
      <c r="B402" s="674"/>
      <c r="D402" s="1222" t="s">
        <v>70</v>
      </c>
      <c r="E402" s="693" t="s">
        <v>1896</v>
      </c>
      <c r="F402" s="294"/>
      <c r="G402" s="295"/>
      <c r="H402" s="1225"/>
      <c r="I402" s="1225"/>
      <c r="J402" s="1225"/>
    </row>
    <row r="403" spans="1:10" ht="13.35" customHeight="1">
      <c r="A403" s="674"/>
      <c r="B403" s="674"/>
      <c r="D403" s="1223"/>
      <c r="E403" s="693" t="s">
        <v>1897</v>
      </c>
      <c r="F403" s="294"/>
      <c r="G403" s="295"/>
      <c r="H403" s="1226"/>
      <c r="I403" s="1226"/>
      <c r="J403" s="1226"/>
    </row>
    <row r="404" spans="1:10" ht="13.35" customHeight="1">
      <c r="A404" s="674"/>
      <c r="B404" s="674"/>
      <c r="D404" s="1223"/>
      <c r="E404" s="693" t="s">
        <v>1898</v>
      </c>
      <c r="F404" s="294"/>
      <c r="G404" s="295"/>
      <c r="H404" s="1226"/>
      <c r="I404" s="1226"/>
      <c r="J404" s="1226"/>
    </row>
    <row r="405" spans="1:10" ht="13.35" customHeight="1">
      <c r="A405" s="674"/>
      <c r="B405" s="674"/>
      <c r="D405" s="1223"/>
      <c r="E405" s="693" t="s">
        <v>1899</v>
      </c>
      <c r="F405" s="294"/>
      <c r="G405" s="295"/>
      <c r="H405" s="1226"/>
      <c r="I405" s="1226"/>
      <c r="J405" s="1226"/>
    </row>
    <row r="406" spans="1:10" ht="13.35" customHeight="1">
      <c r="A406" s="674"/>
      <c r="B406" s="674"/>
      <c r="D406" s="1223"/>
      <c r="E406" s="693" t="s">
        <v>11</v>
      </c>
      <c r="F406" s="294"/>
      <c r="G406" s="295"/>
      <c r="H406" s="1226"/>
      <c r="I406" s="1226"/>
      <c r="J406" s="1226"/>
    </row>
    <row r="407" spans="1:10" ht="13.35" customHeight="1">
      <c r="A407" s="674"/>
      <c r="B407" s="674"/>
      <c r="D407" s="1223"/>
      <c r="E407" s="693" t="s">
        <v>1900</v>
      </c>
      <c r="F407" s="294"/>
      <c r="G407" s="295"/>
      <c r="H407" s="1226"/>
      <c r="I407" s="1226"/>
      <c r="J407" s="1226"/>
    </row>
    <row r="408" spans="1:10" ht="13.35" customHeight="1">
      <c r="A408" s="674"/>
      <c r="B408" s="674"/>
      <c r="D408" s="1223"/>
      <c r="E408" s="693" t="s">
        <v>1901</v>
      </c>
      <c r="F408" s="294"/>
      <c r="G408" s="295"/>
      <c r="H408" s="1226"/>
      <c r="I408" s="1226"/>
      <c r="J408" s="1226"/>
    </row>
    <row r="409" spans="1:10" ht="13.35" customHeight="1">
      <c r="A409" s="674"/>
      <c r="B409" s="674"/>
      <c r="D409" s="1223"/>
      <c r="E409" s="291" t="s">
        <v>42</v>
      </c>
      <c r="F409" s="294"/>
      <c r="G409" s="295"/>
      <c r="H409" s="1226"/>
      <c r="I409" s="1226"/>
      <c r="J409" s="1226"/>
    </row>
    <row r="410" spans="1:10" ht="13.35" customHeight="1">
      <c r="A410" s="674"/>
      <c r="B410" s="674"/>
      <c r="D410" s="1223"/>
      <c r="E410" s="291" t="s">
        <v>43</v>
      </c>
      <c r="F410" s="294"/>
      <c r="G410" s="295"/>
      <c r="H410" s="1226"/>
      <c r="I410" s="1226"/>
      <c r="J410" s="1226"/>
    </row>
    <row r="411" spans="1:10" ht="13.35" customHeight="1">
      <c r="A411" s="674"/>
      <c r="B411" s="674"/>
      <c r="D411" s="1223"/>
      <c r="E411" s="291" t="s">
        <v>44</v>
      </c>
      <c r="F411" s="294"/>
      <c r="G411" s="295"/>
      <c r="H411" s="1226"/>
      <c r="I411" s="1226"/>
      <c r="J411" s="1226"/>
    </row>
    <row r="412" spans="1:10" ht="13.35" customHeight="1">
      <c r="A412" s="674"/>
      <c r="B412" s="674"/>
      <c r="D412" s="1223"/>
      <c r="E412" s="291" t="s">
        <v>45</v>
      </c>
      <c r="F412" s="294"/>
      <c r="G412" s="295"/>
      <c r="H412" s="1226"/>
      <c r="I412" s="1226"/>
      <c r="J412" s="1226"/>
    </row>
    <row r="413" spans="1:10" ht="13.35" customHeight="1">
      <c r="A413" s="674"/>
      <c r="B413" s="674"/>
      <c r="D413" s="1223"/>
      <c r="E413" s="291" t="s">
        <v>46</v>
      </c>
      <c r="F413" s="294"/>
      <c r="G413" s="295"/>
      <c r="H413" s="1226"/>
      <c r="I413" s="1226"/>
      <c r="J413" s="1226"/>
    </row>
    <row r="414" spans="1:10" ht="13.35" customHeight="1">
      <c r="A414" s="674"/>
      <c r="B414" s="674"/>
      <c r="D414" s="1223"/>
      <c r="E414" s="291" t="s">
        <v>48</v>
      </c>
      <c r="F414" s="294"/>
      <c r="G414" s="295"/>
      <c r="H414" s="1226"/>
      <c r="I414" s="1226"/>
      <c r="J414" s="1226"/>
    </row>
    <row r="415" spans="1:10" ht="13.35" customHeight="1">
      <c r="A415" s="674"/>
      <c r="B415" s="674"/>
      <c r="D415" s="1223"/>
      <c r="E415" s="291" t="s">
        <v>49</v>
      </c>
      <c r="F415" s="294"/>
      <c r="G415" s="295"/>
      <c r="H415" s="1226"/>
      <c r="I415" s="1226"/>
      <c r="J415" s="1226"/>
    </row>
    <row r="416" spans="1:10" ht="13.35" customHeight="1">
      <c r="A416" s="674"/>
      <c r="B416" s="674"/>
      <c r="D416" s="1223"/>
      <c r="E416" s="291" t="s">
        <v>50</v>
      </c>
      <c r="F416" s="294"/>
      <c r="G416" s="295"/>
      <c r="H416" s="1226"/>
      <c r="I416" s="1226"/>
      <c r="J416" s="1226"/>
    </row>
    <row r="417" spans="1:10" ht="13.35" customHeight="1">
      <c r="A417" s="674"/>
      <c r="B417" s="674"/>
      <c r="D417" s="1223"/>
      <c r="E417" s="291" t="s">
        <v>51</v>
      </c>
      <c r="F417" s="294"/>
      <c r="G417" s="295"/>
      <c r="H417" s="1226"/>
      <c r="I417" s="1226"/>
      <c r="J417" s="1226"/>
    </row>
    <row r="418" spans="1:10" ht="13.35" customHeight="1">
      <c r="A418" s="674"/>
      <c r="B418" s="674"/>
      <c r="D418" s="1223"/>
      <c r="E418" s="291" t="s">
        <v>52</v>
      </c>
      <c r="F418" s="294"/>
      <c r="G418" s="295"/>
      <c r="H418" s="1226"/>
      <c r="I418" s="1226"/>
      <c r="J418" s="1226"/>
    </row>
    <row r="419" spans="1:10" ht="13.35" customHeight="1">
      <c r="A419" s="674"/>
      <c r="B419" s="674"/>
      <c r="D419" s="1223"/>
      <c r="E419" s="684" t="s">
        <v>1888</v>
      </c>
      <c r="F419" s="294"/>
      <c r="G419" s="295"/>
      <c r="H419" s="1226"/>
      <c r="I419" s="1226"/>
      <c r="J419" s="1226"/>
    </row>
    <row r="420" spans="1:10" ht="13.35" customHeight="1">
      <c r="A420" s="674"/>
      <c r="B420" s="674"/>
      <c r="D420" s="1224"/>
      <c r="E420" s="694" t="s">
        <v>557</v>
      </c>
      <c r="F420" s="695">
        <f>SUM(F402:F419)</f>
        <v>0</v>
      </c>
      <c r="G420" s="696"/>
      <c r="H420" s="1227"/>
      <c r="I420" s="1227"/>
      <c r="J420" s="1227"/>
    </row>
    <row r="421" spans="1:10" s="36" customFormat="1" ht="13.35" customHeight="1"/>
    <row r="422" spans="1:10" ht="13.35" customHeight="1">
      <c r="A422" s="674"/>
      <c r="B422" s="674"/>
      <c r="D422" s="1222" t="s">
        <v>71</v>
      </c>
      <c r="E422" s="693" t="s">
        <v>1896</v>
      </c>
      <c r="F422" s="294"/>
      <c r="G422" s="295"/>
      <c r="H422" s="1225"/>
      <c r="I422" s="1225"/>
      <c r="J422" s="1225"/>
    </row>
    <row r="423" spans="1:10" ht="13.35" customHeight="1">
      <c r="A423" s="674"/>
      <c r="B423" s="674"/>
      <c r="D423" s="1223"/>
      <c r="E423" s="693" t="s">
        <v>1897</v>
      </c>
      <c r="F423" s="294"/>
      <c r="G423" s="295"/>
      <c r="H423" s="1226"/>
      <c r="I423" s="1226"/>
      <c r="J423" s="1226"/>
    </row>
    <row r="424" spans="1:10" ht="13.35" customHeight="1">
      <c r="A424" s="674"/>
      <c r="B424" s="674"/>
      <c r="D424" s="1223"/>
      <c r="E424" s="693" t="s">
        <v>1898</v>
      </c>
      <c r="F424" s="294"/>
      <c r="G424" s="295"/>
      <c r="H424" s="1226"/>
      <c r="I424" s="1226"/>
      <c r="J424" s="1226"/>
    </row>
    <row r="425" spans="1:10" ht="13.35" customHeight="1">
      <c r="A425" s="674"/>
      <c r="B425" s="674"/>
      <c r="D425" s="1223"/>
      <c r="E425" s="693" t="s">
        <v>1899</v>
      </c>
      <c r="F425" s="294"/>
      <c r="G425" s="295"/>
      <c r="H425" s="1226"/>
      <c r="I425" s="1226"/>
      <c r="J425" s="1226"/>
    </row>
    <row r="426" spans="1:10" ht="13.35" customHeight="1">
      <c r="A426" s="674"/>
      <c r="B426" s="674"/>
      <c r="D426" s="1223"/>
      <c r="E426" s="693" t="s">
        <v>11</v>
      </c>
      <c r="F426" s="294"/>
      <c r="G426" s="295"/>
      <c r="H426" s="1226"/>
      <c r="I426" s="1226"/>
      <c r="J426" s="1226"/>
    </row>
    <row r="427" spans="1:10" ht="13.35" customHeight="1">
      <c r="A427" s="674"/>
      <c r="B427" s="674"/>
      <c r="D427" s="1223"/>
      <c r="E427" s="693" t="s">
        <v>1900</v>
      </c>
      <c r="F427" s="294"/>
      <c r="G427" s="295"/>
      <c r="H427" s="1226"/>
      <c r="I427" s="1226"/>
      <c r="J427" s="1226"/>
    </row>
    <row r="428" spans="1:10" ht="13.35" customHeight="1">
      <c r="A428" s="674"/>
      <c r="B428" s="674"/>
      <c r="D428" s="1223"/>
      <c r="E428" s="693" t="s">
        <v>1901</v>
      </c>
      <c r="F428" s="294"/>
      <c r="G428" s="295"/>
      <c r="H428" s="1226"/>
      <c r="I428" s="1226"/>
      <c r="J428" s="1226"/>
    </row>
    <row r="429" spans="1:10" ht="13.35" customHeight="1">
      <c r="A429" s="674"/>
      <c r="B429" s="674"/>
      <c r="D429" s="1223"/>
      <c r="E429" s="291" t="s">
        <v>42</v>
      </c>
      <c r="F429" s="294"/>
      <c r="G429" s="295"/>
      <c r="H429" s="1226"/>
      <c r="I429" s="1226"/>
      <c r="J429" s="1226"/>
    </row>
    <row r="430" spans="1:10" ht="13.35" customHeight="1">
      <c r="A430" s="674"/>
      <c r="B430" s="674"/>
      <c r="D430" s="1223"/>
      <c r="E430" s="291" t="s">
        <v>43</v>
      </c>
      <c r="F430" s="294"/>
      <c r="G430" s="295"/>
      <c r="H430" s="1226"/>
      <c r="I430" s="1226"/>
      <c r="J430" s="1226"/>
    </row>
    <row r="431" spans="1:10" ht="13.35" customHeight="1">
      <c r="A431" s="674"/>
      <c r="B431" s="674"/>
      <c r="D431" s="1223"/>
      <c r="E431" s="291" t="s">
        <v>44</v>
      </c>
      <c r="F431" s="294"/>
      <c r="G431" s="295"/>
      <c r="H431" s="1226"/>
      <c r="I431" s="1226"/>
      <c r="J431" s="1226"/>
    </row>
    <row r="432" spans="1:10" ht="13.35" customHeight="1">
      <c r="A432" s="674"/>
      <c r="B432" s="674"/>
      <c r="D432" s="1223"/>
      <c r="E432" s="291" t="s">
        <v>45</v>
      </c>
      <c r="F432" s="294"/>
      <c r="G432" s="295"/>
      <c r="H432" s="1226"/>
      <c r="I432" s="1226"/>
      <c r="J432" s="1226"/>
    </row>
    <row r="433" spans="1:10" ht="13.35" customHeight="1">
      <c r="A433" s="674"/>
      <c r="B433" s="674"/>
      <c r="D433" s="1223"/>
      <c r="E433" s="291" t="s">
        <v>46</v>
      </c>
      <c r="F433" s="294"/>
      <c r="G433" s="295"/>
      <c r="H433" s="1226"/>
      <c r="I433" s="1226"/>
      <c r="J433" s="1226"/>
    </row>
    <row r="434" spans="1:10" ht="13.35" customHeight="1">
      <c r="A434" s="674"/>
      <c r="B434" s="674"/>
      <c r="D434" s="1223"/>
      <c r="E434" s="291" t="s">
        <v>48</v>
      </c>
      <c r="F434" s="294"/>
      <c r="G434" s="295"/>
      <c r="H434" s="1226"/>
      <c r="I434" s="1226"/>
      <c r="J434" s="1226"/>
    </row>
    <row r="435" spans="1:10" ht="13.35" customHeight="1">
      <c r="A435" s="674"/>
      <c r="B435" s="674"/>
      <c r="D435" s="1223"/>
      <c r="E435" s="291" t="s">
        <v>49</v>
      </c>
      <c r="F435" s="294"/>
      <c r="G435" s="295"/>
      <c r="H435" s="1226"/>
      <c r="I435" s="1226"/>
      <c r="J435" s="1226"/>
    </row>
    <row r="436" spans="1:10" ht="13.35" customHeight="1">
      <c r="A436" s="674"/>
      <c r="B436" s="674"/>
      <c r="D436" s="1223"/>
      <c r="E436" s="291" t="s">
        <v>50</v>
      </c>
      <c r="F436" s="294"/>
      <c r="G436" s="295"/>
      <c r="H436" s="1226"/>
      <c r="I436" s="1226"/>
      <c r="J436" s="1226"/>
    </row>
    <row r="437" spans="1:10" ht="13.35" customHeight="1">
      <c r="A437" s="674"/>
      <c r="B437" s="674"/>
      <c r="D437" s="1223"/>
      <c r="E437" s="291" t="s">
        <v>51</v>
      </c>
      <c r="F437" s="294"/>
      <c r="G437" s="295"/>
      <c r="H437" s="1226"/>
      <c r="I437" s="1226"/>
      <c r="J437" s="1226"/>
    </row>
    <row r="438" spans="1:10" ht="13.35" customHeight="1">
      <c r="A438" s="674"/>
      <c r="B438" s="674"/>
      <c r="D438" s="1223"/>
      <c r="E438" s="291" t="s">
        <v>52</v>
      </c>
      <c r="F438" s="294"/>
      <c r="G438" s="295"/>
      <c r="H438" s="1226"/>
      <c r="I438" s="1226"/>
      <c r="J438" s="1226"/>
    </row>
    <row r="439" spans="1:10" ht="13.35" customHeight="1">
      <c r="A439" s="674"/>
      <c r="B439" s="674"/>
      <c r="D439" s="1223"/>
      <c r="E439" s="684" t="s">
        <v>1888</v>
      </c>
      <c r="F439" s="294"/>
      <c r="G439" s="295"/>
      <c r="H439" s="1226"/>
      <c r="I439" s="1226"/>
      <c r="J439" s="1226"/>
    </row>
    <row r="440" spans="1:10" ht="13.35" customHeight="1">
      <c r="A440" s="674"/>
      <c r="B440" s="674"/>
      <c r="D440" s="1224"/>
      <c r="E440" s="694" t="s">
        <v>557</v>
      </c>
      <c r="F440" s="695">
        <f>SUM(F422:F439)</f>
        <v>0</v>
      </c>
      <c r="G440" s="696"/>
      <c r="H440" s="1227"/>
      <c r="I440" s="1227"/>
      <c r="J440" s="1227"/>
    </row>
    <row r="441" spans="1:10" s="36" customFormat="1" ht="13.35" customHeight="1"/>
    <row r="442" spans="1:10" ht="13.35" customHeight="1">
      <c r="A442" s="674"/>
      <c r="B442" s="674"/>
      <c r="D442" s="1222" t="s">
        <v>72</v>
      </c>
      <c r="E442" s="693" t="s">
        <v>1896</v>
      </c>
      <c r="F442" s="294"/>
      <c r="G442" s="295"/>
      <c r="H442" s="1225"/>
      <c r="I442" s="1225"/>
      <c r="J442" s="1225"/>
    </row>
    <row r="443" spans="1:10" ht="13.35" customHeight="1">
      <c r="A443" s="674"/>
      <c r="B443" s="674"/>
      <c r="D443" s="1223"/>
      <c r="E443" s="693" t="s">
        <v>1897</v>
      </c>
      <c r="F443" s="294"/>
      <c r="G443" s="295"/>
      <c r="H443" s="1226"/>
      <c r="I443" s="1226"/>
      <c r="J443" s="1226"/>
    </row>
    <row r="444" spans="1:10" ht="13.35" customHeight="1">
      <c r="A444" s="674"/>
      <c r="B444" s="674"/>
      <c r="D444" s="1223"/>
      <c r="E444" s="693" t="s">
        <v>1898</v>
      </c>
      <c r="F444" s="294"/>
      <c r="G444" s="295"/>
      <c r="H444" s="1226"/>
      <c r="I444" s="1226"/>
      <c r="J444" s="1226"/>
    </row>
    <row r="445" spans="1:10" ht="13.35" customHeight="1">
      <c r="A445" s="674"/>
      <c r="B445" s="674"/>
      <c r="D445" s="1223"/>
      <c r="E445" s="693" t="s">
        <v>1899</v>
      </c>
      <c r="F445" s="294"/>
      <c r="G445" s="295"/>
      <c r="H445" s="1226"/>
      <c r="I445" s="1226"/>
      <c r="J445" s="1226"/>
    </row>
    <row r="446" spans="1:10" ht="13.35" customHeight="1">
      <c r="A446" s="674"/>
      <c r="B446" s="674"/>
      <c r="D446" s="1223"/>
      <c r="E446" s="693" t="s">
        <v>11</v>
      </c>
      <c r="F446" s="294"/>
      <c r="G446" s="295"/>
      <c r="H446" s="1226"/>
      <c r="I446" s="1226"/>
      <c r="J446" s="1226"/>
    </row>
    <row r="447" spans="1:10" ht="13.35" customHeight="1">
      <c r="A447" s="674"/>
      <c r="B447" s="674"/>
      <c r="D447" s="1223"/>
      <c r="E447" s="693" t="s">
        <v>1900</v>
      </c>
      <c r="F447" s="294"/>
      <c r="G447" s="295"/>
      <c r="H447" s="1226"/>
      <c r="I447" s="1226"/>
      <c r="J447" s="1226"/>
    </row>
    <row r="448" spans="1:10" ht="13.35" customHeight="1">
      <c r="A448" s="674"/>
      <c r="B448" s="674"/>
      <c r="D448" s="1223"/>
      <c r="E448" s="693" t="s">
        <v>1901</v>
      </c>
      <c r="F448" s="294"/>
      <c r="G448" s="295"/>
      <c r="H448" s="1226"/>
      <c r="I448" s="1226"/>
      <c r="J448" s="1226"/>
    </row>
    <row r="449" spans="1:10" ht="13.35" customHeight="1">
      <c r="A449" s="674"/>
      <c r="B449" s="674"/>
      <c r="D449" s="1223"/>
      <c r="E449" s="291" t="s">
        <v>42</v>
      </c>
      <c r="F449" s="294"/>
      <c r="G449" s="295"/>
      <c r="H449" s="1226"/>
      <c r="I449" s="1226"/>
      <c r="J449" s="1226"/>
    </row>
    <row r="450" spans="1:10" ht="13.35" customHeight="1">
      <c r="A450" s="674"/>
      <c r="B450" s="674"/>
      <c r="D450" s="1223"/>
      <c r="E450" s="291" t="s">
        <v>43</v>
      </c>
      <c r="F450" s="294"/>
      <c r="G450" s="295"/>
      <c r="H450" s="1226"/>
      <c r="I450" s="1226"/>
      <c r="J450" s="1226"/>
    </row>
    <row r="451" spans="1:10" ht="13.35" customHeight="1">
      <c r="A451" s="674"/>
      <c r="B451" s="674"/>
      <c r="D451" s="1223"/>
      <c r="E451" s="291" t="s">
        <v>44</v>
      </c>
      <c r="F451" s="294"/>
      <c r="G451" s="295"/>
      <c r="H451" s="1226"/>
      <c r="I451" s="1226"/>
      <c r="J451" s="1226"/>
    </row>
    <row r="452" spans="1:10" ht="13.35" customHeight="1">
      <c r="A452" s="674"/>
      <c r="B452" s="674"/>
      <c r="D452" s="1223"/>
      <c r="E452" s="291" t="s">
        <v>45</v>
      </c>
      <c r="F452" s="294"/>
      <c r="G452" s="295"/>
      <c r="H452" s="1226"/>
      <c r="I452" s="1226"/>
      <c r="J452" s="1226"/>
    </row>
    <row r="453" spans="1:10" ht="13.35" customHeight="1">
      <c r="A453" s="674"/>
      <c r="B453" s="674"/>
      <c r="D453" s="1223"/>
      <c r="E453" s="291" t="s">
        <v>46</v>
      </c>
      <c r="F453" s="294"/>
      <c r="G453" s="295"/>
      <c r="H453" s="1226"/>
      <c r="I453" s="1226"/>
      <c r="J453" s="1226"/>
    </row>
    <row r="454" spans="1:10" ht="13.35" customHeight="1">
      <c r="A454" s="674"/>
      <c r="B454" s="674"/>
      <c r="D454" s="1223"/>
      <c r="E454" s="291" t="s">
        <v>48</v>
      </c>
      <c r="F454" s="294"/>
      <c r="G454" s="295"/>
      <c r="H454" s="1226"/>
      <c r="I454" s="1226"/>
      <c r="J454" s="1226"/>
    </row>
    <row r="455" spans="1:10" ht="13.35" customHeight="1">
      <c r="A455" s="674"/>
      <c r="B455" s="674"/>
      <c r="D455" s="1223"/>
      <c r="E455" s="291" t="s">
        <v>49</v>
      </c>
      <c r="F455" s="294"/>
      <c r="G455" s="295"/>
      <c r="H455" s="1226"/>
      <c r="I455" s="1226"/>
      <c r="J455" s="1226"/>
    </row>
    <row r="456" spans="1:10" ht="13.35" customHeight="1">
      <c r="A456" s="674"/>
      <c r="B456" s="674"/>
      <c r="D456" s="1223"/>
      <c r="E456" s="291" t="s">
        <v>50</v>
      </c>
      <c r="F456" s="294"/>
      <c r="G456" s="295"/>
      <c r="H456" s="1226"/>
      <c r="I456" s="1226"/>
      <c r="J456" s="1226"/>
    </row>
    <row r="457" spans="1:10" ht="13.35" customHeight="1">
      <c r="A457" s="674"/>
      <c r="B457" s="674"/>
      <c r="D457" s="1223"/>
      <c r="E457" s="291" t="s">
        <v>51</v>
      </c>
      <c r="F457" s="294"/>
      <c r="G457" s="295"/>
      <c r="H457" s="1226"/>
      <c r="I457" s="1226"/>
      <c r="J457" s="1226"/>
    </row>
    <row r="458" spans="1:10" ht="13.35" customHeight="1">
      <c r="A458" s="674"/>
      <c r="B458" s="674"/>
      <c r="D458" s="1223"/>
      <c r="E458" s="291" t="s">
        <v>52</v>
      </c>
      <c r="F458" s="294"/>
      <c r="G458" s="295"/>
      <c r="H458" s="1226"/>
      <c r="I458" s="1226"/>
      <c r="J458" s="1226"/>
    </row>
    <row r="459" spans="1:10" ht="13.35" customHeight="1">
      <c r="A459" s="674"/>
      <c r="B459" s="674"/>
      <c r="D459" s="1223"/>
      <c r="E459" s="684" t="s">
        <v>1888</v>
      </c>
      <c r="F459" s="294"/>
      <c r="G459" s="295"/>
      <c r="H459" s="1226"/>
      <c r="I459" s="1226"/>
      <c r="J459" s="1226"/>
    </row>
    <row r="460" spans="1:10" ht="13.35" customHeight="1">
      <c r="A460" s="674"/>
      <c r="B460" s="674"/>
      <c r="D460" s="1224"/>
      <c r="E460" s="694" t="s">
        <v>557</v>
      </c>
      <c r="F460" s="695">
        <f>SUM(F442:F459)</f>
        <v>0</v>
      </c>
      <c r="G460" s="696"/>
      <c r="H460" s="1227"/>
      <c r="I460" s="1227"/>
      <c r="J460" s="1227"/>
    </row>
    <row r="461" spans="1:10" s="36" customFormat="1" ht="13.35" customHeight="1"/>
    <row r="462" spans="1:10" ht="13.35" customHeight="1">
      <c r="A462" s="674"/>
      <c r="B462" s="674"/>
      <c r="D462" s="1222" t="s">
        <v>73</v>
      </c>
      <c r="E462" s="693" t="s">
        <v>1896</v>
      </c>
      <c r="F462" s="294"/>
      <c r="G462" s="295"/>
      <c r="H462" s="1225"/>
      <c r="I462" s="1225"/>
      <c r="J462" s="1225"/>
    </row>
    <row r="463" spans="1:10" ht="13.35" customHeight="1">
      <c r="A463" s="674"/>
      <c r="B463" s="674"/>
      <c r="D463" s="1223"/>
      <c r="E463" s="693" t="s">
        <v>1897</v>
      </c>
      <c r="F463" s="294"/>
      <c r="G463" s="295"/>
      <c r="H463" s="1226"/>
      <c r="I463" s="1226"/>
      <c r="J463" s="1226"/>
    </row>
    <row r="464" spans="1:10" ht="13.35" customHeight="1">
      <c r="A464" s="674"/>
      <c r="B464" s="674"/>
      <c r="D464" s="1223"/>
      <c r="E464" s="693" t="s">
        <v>1898</v>
      </c>
      <c r="F464" s="294"/>
      <c r="G464" s="295"/>
      <c r="H464" s="1226"/>
      <c r="I464" s="1226"/>
      <c r="J464" s="1226"/>
    </row>
    <row r="465" spans="1:10" ht="13.35" customHeight="1">
      <c r="A465" s="674"/>
      <c r="B465" s="674"/>
      <c r="D465" s="1223"/>
      <c r="E465" s="693" t="s">
        <v>1899</v>
      </c>
      <c r="F465" s="294"/>
      <c r="G465" s="295"/>
      <c r="H465" s="1226"/>
      <c r="I465" s="1226"/>
      <c r="J465" s="1226"/>
    </row>
    <row r="466" spans="1:10" ht="13.35" customHeight="1">
      <c r="A466" s="674"/>
      <c r="B466" s="674"/>
      <c r="D466" s="1223"/>
      <c r="E466" s="693" t="s">
        <v>11</v>
      </c>
      <c r="F466" s="294"/>
      <c r="G466" s="295"/>
      <c r="H466" s="1226"/>
      <c r="I466" s="1226"/>
      <c r="J466" s="1226"/>
    </row>
    <row r="467" spans="1:10" ht="13.35" customHeight="1">
      <c r="A467" s="674"/>
      <c r="B467" s="674"/>
      <c r="D467" s="1223"/>
      <c r="E467" s="693" t="s">
        <v>1900</v>
      </c>
      <c r="F467" s="294"/>
      <c r="G467" s="295"/>
      <c r="H467" s="1226"/>
      <c r="I467" s="1226"/>
      <c r="J467" s="1226"/>
    </row>
    <row r="468" spans="1:10" ht="13.35" customHeight="1">
      <c r="A468" s="674"/>
      <c r="B468" s="674"/>
      <c r="D468" s="1223"/>
      <c r="E468" s="693" t="s">
        <v>1901</v>
      </c>
      <c r="F468" s="294"/>
      <c r="G468" s="295"/>
      <c r="H468" s="1226"/>
      <c r="I468" s="1226"/>
      <c r="J468" s="1226"/>
    </row>
    <row r="469" spans="1:10" ht="13.35" customHeight="1">
      <c r="A469" s="674"/>
      <c r="B469" s="674"/>
      <c r="D469" s="1223"/>
      <c r="E469" s="291" t="s">
        <v>42</v>
      </c>
      <c r="F469" s="294"/>
      <c r="G469" s="295"/>
      <c r="H469" s="1226"/>
      <c r="I469" s="1226"/>
      <c r="J469" s="1226"/>
    </row>
    <row r="470" spans="1:10" ht="13.35" customHeight="1">
      <c r="A470" s="674"/>
      <c r="B470" s="674"/>
      <c r="D470" s="1223"/>
      <c r="E470" s="291" t="s">
        <v>43</v>
      </c>
      <c r="F470" s="294"/>
      <c r="G470" s="295"/>
      <c r="H470" s="1226"/>
      <c r="I470" s="1226"/>
      <c r="J470" s="1226"/>
    </row>
    <row r="471" spans="1:10" ht="13.35" customHeight="1">
      <c r="A471" s="674"/>
      <c r="B471" s="674"/>
      <c r="D471" s="1223"/>
      <c r="E471" s="291" t="s">
        <v>44</v>
      </c>
      <c r="F471" s="294"/>
      <c r="G471" s="295"/>
      <c r="H471" s="1226"/>
      <c r="I471" s="1226"/>
      <c r="J471" s="1226"/>
    </row>
    <row r="472" spans="1:10" ht="13.35" customHeight="1">
      <c r="A472" s="674"/>
      <c r="B472" s="674"/>
      <c r="D472" s="1223"/>
      <c r="E472" s="291" t="s">
        <v>45</v>
      </c>
      <c r="F472" s="294"/>
      <c r="G472" s="295"/>
      <c r="H472" s="1226"/>
      <c r="I472" s="1226"/>
      <c r="J472" s="1226"/>
    </row>
    <row r="473" spans="1:10" ht="13.35" customHeight="1">
      <c r="A473" s="674"/>
      <c r="B473" s="674"/>
      <c r="D473" s="1223"/>
      <c r="E473" s="291" t="s">
        <v>46</v>
      </c>
      <c r="F473" s="294"/>
      <c r="G473" s="295"/>
      <c r="H473" s="1226"/>
      <c r="I473" s="1226"/>
      <c r="J473" s="1226"/>
    </row>
    <row r="474" spans="1:10" ht="13.35" customHeight="1">
      <c r="A474" s="674"/>
      <c r="B474" s="674"/>
      <c r="D474" s="1223"/>
      <c r="E474" s="291" t="s">
        <v>48</v>
      </c>
      <c r="F474" s="294"/>
      <c r="G474" s="295"/>
      <c r="H474" s="1226"/>
      <c r="I474" s="1226"/>
      <c r="J474" s="1226"/>
    </row>
    <row r="475" spans="1:10" ht="13.35" customHeight="1">
      <c r="A475" s="674"/>
      <c r="B475" s="674"/>
      <c r="D475" s="1223"/>
      <c r="E475" s="291" t="s">
        <v>49</v>
      </c>
      <c r="F475" s="294"/>
      <c r="G475" s="295"/>
      <c r="H475" s="1226"/>
      <c r="I475" s="1226"/>
      <c r="J475" s="1226"/>
    </row>
    <row r="476" spans="1:10" ht="13.35" customHeight="1">
      <c r="A476" s="674"/>
      <c r="B476" s="674"/>
      <c r="D476" s="1223"/>
      <c r="E476" s="291" t="s">
        <v>50</v>
      </c>
      <c r="F476" s="294"/>
      <c r="G476" s="295"/>
      <c r="H476" s="1226"/>
      <c r="I476" s="1226"/>
      <c r="J476" s="1226"/>
    </row>
    <row r="477" spans="1:10" ht="13.35" customHeight="1">
      <c r="A477" s="674"/>
      <c r="B477" s="674"/>
      <c r="D477" s="1223"/>
      <c r="E477" s="291" t="s">
        <v>51</v>
      </c>
      <c r="F477" s="294"/>
      <c r="G477" s="295"/>
      <c r="H477" s="1226"/>
      <c r="I477" s="1226"/>
      <c r="J477" s="1226"/>
    </row>
    <row r="478" spans="1:10" ht="13.35" customHeight="1">
      <c r="A478" s="674"/>
      <c r="B478" s="674"/>
      <c r="D478" s="1223"/>
      <c r="E478" s="291" t="s">
        <v>52</v>
      </c>
      <c r="F478" s="294"/>
      <c r="G478" s="295"/>
      <c r="H478" s="1226"/>
      <c r="I478" s="1226"/>
      <c r="J478" s="1226"/>
    </row>
    <row r="479" spans="1:10" ht="13.35" customHeight="1">
      <c r="A479" s="674"/>
      <c r="B479" s="674"/>
      <c r="D479" s="1223"/>
      <c r="E479" s="684" t="s">
        <v>1888</v>
      </c>
      <c r="F479" s="294"/>
      <c r="G479" s="295"/>
      <c r="H479" s="1226"/>
      <c r="I479" s="1226"/>
      <c r="J479" s="1226"/>
    </row>
    <row r="480" spans="1:10" ht="13.35" customHeight="1">
      <c r="A480" s="674"/>
      <c r="B480" s="674"/>
      <c r="D480" s="1224"/>
      <c r="E480" s="694" t="s">
        <v>557</v>
      </c>
      <c r="F480" s="695">
        <f>SUM(F462:F479)</f>
        <v>0</v>
      </c>
      <c r="G480" s="696"/>
      <c r="H480" s="1227"/>
      <c r="I480" s="1227"/>
      <c r="J480" s="1227"/>
    </row>
    <row r="481" spans="1:10" s="36" customFormat="1" ht="13.35" customHeight="1"/>
    <row r="482" spans="1:10" ht="13.35" customHeight="1">
      <c r="A482" s="674"/>
      <c r="B482" s="674"/>
      <c r="D482" s="1222" t="s">
        <v>74</v>
      </c>
      <c r="E482" s="693" t="s">
        <v>1896</v>
      </c>
      <c r="F482" s="294"/>
      <c r="G482" s="295"/>
      <c r="H482" s="1225"/>
      <c r="I482" s="1225"/>
      <c r="J482" s="1225"/>
    </row>
    <row r="483" spans="1:10" ht="13.35" customHeight="1">
      <c r="A483" s="674"/>
      <c r="B483" s="674"/>
      <c r="D483" s="1223"/>
      <c r="E483" s="693" t="s">
        <v>1897</v>
      </c>
      <c r="F483" s="294"/>
      <c r="G483" s="295"/>
      <c r="H483" s="1226"/>
      <c r="I483" s="1226"/>
      <c r="J483" s="1226"/>
    </row>
    <row r="484" spans="1:10" ht="13.35" customHeight="1">
      <c r="A484" s="674"/>
      <c r="B484" s="674"/>
      <c r="D484" s="1223"/>
      <c r="E484" s="693" t="s">
        <v>1898</v>
      </c>
      <c r="F484" s="294"/>
      <c r="G484" s="295"/>
      <c r="H484" s="1226"/>
      <c r="I484" s="1226"/>
      <c r="J484" s="1226"/>
    </row>
    <row r="485" spans="1:10" ht="13.35" customHeight="1">
      <c r="A485" s="674"/>
      <c r="B485" s="674"/>
      <c r="D485" s="1223"/>
      <c r="E485" s="693" t="s">
        <v>1899</v>
      </c>
      <c r="F485" s="294"/>
      <c r="G485" s="295"/>
      <c r="H485" s="1226"/>
      <c r="I485" s="1226"/>
      <c r="J485" s="1226"/>
    </row>
    <row r="486" spans="1:10" ht="13.35" customHeight="1">
      <c r="A486" s="674"/>
      <c r="B486" s="674"/>
      <c r="D486" s="1223"/>
      <c r="E486" s="693" t="s">
        <v>11</v>
      </c>
      <c r="F486" s="294"/>
      <c r="G486" s="295"/>
      <c r="H486" s="1226"/>
      <c r="I486" s="1226"/>
      <c r="J486" s="1226"/>
    </row>
    <row r="487" spans="1:10" ht="13.35" customHeight="1">
      <c r="A487" s="674"/>
      <c r="B487" s="674"/>
      <c r="D487" s="1223"/>
      <c r="E487" s="693" t="s">
        <v>1900</v>
      </c>
      <c r="F487" s="294"/>
      <c r="G487" s="295"/>
      <c r="H487" s="1226"/>
      <c r="I487" s="1226"/>
      <c r="J487" s="1226"/>
    </row>
    <row r="488" spans="1:10" ht="13.35" customHeight="1">
      <c r="A488" s="674"/>
      <c r="B488" s="674"/>
      <c r="D488" s="1223"/>
      <c r="E488" s="693" t="s">
        <v>1901</v>
      </c>
      <c r="F488" s="294"/>
      <c r="G488" s="295"/>
      <c r="H488" s="1226"/>
      <c r="I488" s="1226"/>
      <c r="J488" s="1226"/>
    </row>
    <row r="489" spans="1:10" ht="13.35" customHeight="1">
      <c r="A489" s="674"/>
      <c r="B489" s="674"/>
      <c r="D489" s="1223"/>
      <c r="E489" s="291" t="s">
        <v>42</v>
      </c>
      <c r="F489" s="294"/>
      <c r="G489" s="295"/>
      <c r="H489" s="1226"/>
      <c r="I489" s="1226"/>
      <c r="J489" s="1226"/>
    </row>
    <row r="490" spans="1:10" ht="13.35" customHeight="1">
      <c r="A490" s="674"/>
      <c r="B490" s="674"/>
      <c r="D490" s="1223"/>
      <c r="E490" s="291" t="s">
        <v>43</v>
      </c>
      <c r="F490" s="294"/>
      <c r="G490" s="295"/>
      <c r="H490" s="1226"/>
      <c r="I490" s="1226"/>
      <c r="J490" s="1226"/>
    </row>
    <row r="491" spans="1:10" ht="13.35" customHeight="1">
      <c r="A491" s="674"/>
      <c r="B491" s="674"/>
      <c r="D491" s="1223"/>
      <c r="E491" s="291" t="s">
        <v>44</v>
      </c>
      <c r="F491" s="294"/>
      <c r="G491" s="295"/>
      <c r="H491" s="1226"/>
      <c r="I491" s="1226"/>
      <c r="J491" s="1226"/>
    </row>
    <row r="492" spans="1:10" ht="13.35" customHeight="1">
      <c r="A492" s="674"/>
      <c r="B492" s="674"/>
      <c r="D492" s="1223"/>
      <c r="E492" s="291" t="s">
        <v>45</v>
      </c>
      <c r="F492" s="294"/>
      <c r="G492" s="295"/>
      <c r="H492" s="1226"/>
      <c r="I492" s="1226"/>
      <c r="J492" s="1226"/>
    </row>
    <row r="493" spans="1:10" ht="13.35" customHeight="1">
      <c r="A493" s="674"/>
      <c r="B493" s="674"/>
      <c r="D493" s="1223"/>
      <c r="E493" s="291" t="s">
        <v>46</v>
      </c>
      <c r="F493" s="294"/>
      <c r="G493" s="295"/>
      <c r="H493" s="1226"/>
      <c r="I493" s="1226"/>
      <c r="J493" s="1226"/>
    </row>
    <row r="494" spans="1:10" ht="13.35" customHeight="1">
      <c r="A494" s="674"/>
      <c r="B494" s="674"/>
      <c r="D494" s="1223"/>
      <c r="E494" s="291" t="s">
        <v>48</v>
      </c>
      <c r="F494" s="294"/>
      <c r="G494" s="295"/>
      <c r="H494" s="1226"/>
      <c r="I494" s="1226"/>
      <c r="J494" s="1226"/>
    </row>
    <row r="495" spans="1:10" ht="13.35" customHeight="1">
      <c r="A495" s="674"/>
      <c r="B495" s="674"/>
      <c r="D495" s="1223"/>
      <c r="E495" s="291" t="s">
        <v>49</v>
      </c>
      <c r="F495" s="294"/>
      <c r="G495" s="295"/>
      <c r="H495" s="1226"/>
      <c r="I495" s="1226"/>
      <c r="J495" s="1226"/>
    </row>
    <row r="496" spans="1:10" ht="13.35" customHeight="1">
      <c r="A496" s="674"/>
      <c r="B496" s="674"/>
      <c r="D496" s="1223"/>
      <c r="E496" s="291" t="s">
        <v>50</v>
      </c>
      <c r="F496" s="294"/>
      <c r="G496" s="295"/>
      <c r="H496" s="1226"/>
      <c r="I496" s="1226"/>
      <c r="J496" s="1226"/>
    </row>
    <row r="497" spans="1:10" ht="13.35" customHeight="1">
      <c r="A497" s="674"/>
      <c r="B497" s="674"/>
      <c r="D497" s="1223"/>
      <c r="E497" s="291" t="s">
        <v>51</v>
      </c>
      <c r="F497" s="294"/>
      <c r="G497" s="295"/>
      <c r="H497" s="1226"/>
      <c r="I497" s="1226"/>
      <c r="J497" s="1226"/>
    </row>
    <row r="498" spans="1:10" ht="13.35" customHeight="1">
      <c r="A498" s="674"/>
      <c r="B498" s="674"/>
      <c r="D498" s="1223"/>
      <c r="E498" s="291" t="s">
        <v>52</v>
      </c>
      <c r="F498" s="294"/>
      <c r="G498" s="295"/>
      <c r="H498" s="1226"/>
      <c r="I498" s="1226"/>
      <c r="J498" s="1226"/>
    </row>
    <row r="499" spans="1:10" ht="13.35" customHeight="1">
      <c r="A499" s="674"/>
      <c r="B499" s="674"/>
      <c r="D499" s="1223"/>
      <c r="E499" s="684" t="s">
        <v>1888</v>
      </c>
      <c r="F499" s="294"/>
      <c r="G499" s="295"/>
      <c r="H499" s="1226"/>
      <c r="I499" s="1226"/>
      <c r="J499" s="1226"/>
    </row>
    <row r="500" spans="1:10" ht="13.35" customHeight="1">
      <c r="A500" s="674"/>
      <c r="B500" s="674"/>
      <c r="D500" s="1224"/>
      <c r="E500" s="694" t="s">
        <v>557</v>
      </c>
      <c r="F500" s="695">
        <f>SUM(F482:F499)</f>
        <v>0</v>
      </c>
      <c r="G500" s="696"/>
      <c r="H500" s="1227"/>
      <c r="I500" s="1227"/>
      <c r="J500" s="1227"/>
    </row>
    <row r="501" spans="1:10" s="36" customFormat="1" ht="13.35" customHeight="1"/>
    <row r="502" spans="1:10" ht="13.35" customHeight="1">
      <c r="A502" s="674"/>
      <c r="B502" s="674"/>
      <c r="D502" s="1222" t="s">
        <v>75</v>
      </c>
      <c r="E502" s="693" t="s">
        <v>1896</v>
      </c>
      <c r="F502" s="294"/>
      <c r="G502" s="295"/>
      <c r="H502" s="1225"/>
      <c r="I502" s="1225"/>
      <c r="J502" s="1225"/>
    </row>
    <row r="503" spans="1:10" ht="13.35" customHeight="1">
      <c r="A503" s="674"/>
      <c r="B503" s="674"/>
      <c r="D503" s="1223"/>
      <c r="E503" s="693" t="s">
        <v>1897</v>
      </c>
      <c r="F503" s="294"/>
      <c r="G503" s="295"/>
      <c r="H503" s="1226"/>
      <c r="I503" s="1226"/>
      <c r="J503" s="1226"/>
    </row>
    <row r="504" spans="1:10" ht="13.35" customHeight="1">
      <c r="A504" s="674"/>
      <c r="B504" s="674"/>
      <c r="D504" s="1223"/>
      <c r="E504" s="693" t="s">
        <v>1898</v>
      </c>
      <c r="F504" s="294"/>
      <c r="G504" s="295"/>
      <c r="H504" s="1226"/>
      <c r="I504" s="1226"/>
      <c r="J504" s="1226"/>
    </row>
    <row r="505" spans="1:10" ht="13.35" customHeight="1">
      <c r="A505" s="674"/>
      <c r="B505" s="674"/>
      <c r="D505" s="1223"/>
      <c r="E505" s="693" t="s">
        <v>1899</v>
      </c>
      <c r="F505" s="294"/>
      <c r="G505" s="295"/>
      <c r="H505" s="1226"/>
      <c r="I505" s="1226"/>
      <c r="J505" s="1226"/>
    </row>
    <row r="506" spans="1:10" ht="13.35" customHeight="1">
      <c r="A506" s="674"/>
      <c r="B506" s="674"/>
      <c r="D506" s="1223"/>
      <c r="E506" s="693" t="s">
        <v>11</v>
      </c>
      <c r="F506" s="294"/>
      <c r="G506" s="295"/>
      <c r="H506" s="1226"/>
      <c r="I506" s="1226"/>
      <c r="J506" s="1226"/>
    </row>
    <row r="507" spans="1:10" ht="13.35" customHeight="1">
      <c r="A507" s="674"/>
      <c r="B507" s="674"/>
      <c r="D507" s="1223"/>
      <c r="E507" s="693" t="s">
        <v>1900</v>
      </c>
      <c r="F507" s="294"/>
      <c r="G507" s="295"/>
      <c r="H507" s="1226"/>
      <c r="I507" s="1226"/>
      <c r="J507" s="1226"/>
    </row>
    <row r="508" spans="1:10" ht="13.35" customHeight="1">
      <c r="A508" s="674"/>
      <c r="B508" s="674"/>
      <c r="D508" s="1223"/>
      <c r="E508" s="693" t="s">
        <v>1901</v>
      </c>
      <c r="F508" s="294"/>
      <c r="G508" s="295"/>
      <c r="H508" s="1226"/>
      <c r="I508" s="1226"/>
      <c r="J508" s="1226"/>
    </row>
    <row r="509" spans="1:10" ht="13.35" customHeight="1">
      <c r="A509" s="674"/>
      <c r="B509" s="674"/>
      <c r="D509" s="1223"/>
      <c r="E509" s="291" t="s">
        <v>42</v>
      </c>
      <c r="F509" s="294"/>
      <c r="G509" s="295"/>
      <c r="H509" s="1226"/>
      <c r="I509" s="1226"/>
      <c r="J509" s="1226"/>
    </row>
    <row r="510" spans="1:10" ht="13.35" customHeight="1">
      <c r="A510" s="674"/>
      <c r="B510" s="674"/>
      <c r="D510" s="1223"/>
      <c r="E510" s="291" t="s">
        <v>43</v>
      </c>
      <c r="F510" s="294"/>
      <c r="G510" s="295"/>
      <c r="H510" s="1226"/>
      <c r="I510" s="1226"/>
      <c r="J510" s="1226"/>
    </row>
    <row r="511" spans="1:10" ht="13.35" customHeight="1">
      <c r="A511" s="674"/>
      <c r="B511" s="674"/>
      <c r="D511" s="1223"/>
      <c r="E511" s="291" t="s">
        <v>44</v>
      </c>
      <c r="F511" s="294"/>
      <c r="G511" s="295"/>
      <c r="H511" s="1226"/>
      <c r="I511" s="1226"/>
      <c r="J511" s="1226"/>
    </row>
    <row r="512" spans="1:10" ht="13.35" customHeight="1">
      <c r="A512" s="674"/>
      <c r="B512" s="674"/>
      <c r="D512" s="1223"/>
      <c r="E512" s="291" t="s">
        <v>45</v>
      </c>
      <c r="F512" s="294"/>
      <c r="G512" s="295"/>
      <c r="H512" s="1226"/>
      <c r="I512" s="1226"/>
      <c r="J512" s="1226"/>
    </row>
    <row r="513" spans="1:10" ht="13.35" customHeight="1">
      <c r="A513" s="674"/>
      <c r="B513" s="674"/>
      <c r="D513" s="1223"/>
      <c r="E513" s="291" t="s">
        <v>46</v>
      </c>
      <c r="F513" s="294"/>
      <c r="G513" s="295"/>
      <c r="H513" s="1226"/>
      <c r="I513" s="1226"/>
      <c r="J513" s="1226"/>
    </row>
    <row r="514" spans="1:10" ht="13.35" customHeight="1">
      <c r="A514" s="674"/>
      <c r="B514" s="674"/>
      <c r="D514" s="1223"/>
      <c r="E514" s="291" t="s">
        <v>48</v>
      </c>
      <c r="F514" s="294"/>
      <c r="G514" s="295"/>
      <c r="H514" s="1226"/>
      <c r="I514" s="1226"/>
      <c r="J514" s="1226"/>
    </row>
    <row r="515" spans="1:10" ht="13.35" customHeight="1">
      <c r="A515" s="674"/>
      <c r="B515" s="674"/>
      <c r="D515" s="1223"/>
      <c r="E515" s="291" t="s">
        <v>49</v>
      </c>
      <c r="F515" s="294"/>
      <c r="G515" s="295"/>
      <c r="H515" s="1226"/>
      <c r="I515" s="1226"/>
      <c r="J515" s="1226"/>
    </row>
    <row r="516" spans="1:10" ht="13.35" customHeight="1">
      <c r="A516" s="674"/>
      <c r="B516" s="674"/>
      <c r="D516" s="1223"/>
      <c r="E516" s="291" t="s">
        <v>50</v>
      </c>
      <c r="F516" s="294"/>
      <c r="G516" s="295"/>
      <c r="H516" s="1226"/>
      <c r="I516" s="1226"/>
      <c r="J516" s="1226"/>
    </row>
    <row r="517" spans="1:10" ht="13.35" customHeight="1">
      <c r="A517" s="674"/>
      <c r="B517" s="674"/>
      <c r="D517" s="1223"/>
      <c r="E517" s="291" t="s">
        <v>51</v>
      </c>
      <c r="F517" s="294"/>
      <c r="G517" s="295"/>
      <c r="H517" s="1226"/>
      <c r="I517" s="1226"/>
      <c r="J517" s="1226"/>
    </row>
    <row r="518" spans="1:10" ht="13.35" customHeight="1">
      <c r="A518" s="674"/>
      <c r="B518" s="674"/>
      <c r="D518" s="1223"/>
      <c r="E518" s="291" t="s">
        <v>52</v>
      </c>
      <c r="F518" s="294"/>
      <c r="G518" s="295"/>
      <c r="H518" s="1226"/>
      <c r="I518" s="1226"/>
      <c r="J518" s="1226"/>
    </row>
    <row r="519" spans="1:10" ht="13.35" customHeight="1">
      <c r="A519" s="674"/>
      <c r="B519" s="674"/>
      <c r="D519" s="1223"/>
      <c r="E519" s="684" t="s">
        <v>1888</v>
      </c>
      <c r="F519" s="294"/>
      <c r="G519" s="295"/>
      <c r="H519" s="1226"/>
      <c r="I519" s="1226"/>
      <c r="J519" s="1226"/>
    </row>
    <row r="520" spans="1:10" ht="13.35" customHeight="1">
      <c r="A520" s="674"/>
      <c r="B520" s="674"/>
      <c r="D520" s="1224"/>
      <c r="E520" s="694" t="s">
        <v>557</v>
      </c>
      <c r="F520" s="695">
        <f>SUM(F502:F519)</f>
        <v>0</v>
      </c>
      <c r="G520" s="696"/>
      <c r="H520" s="1227"/>
      <c r="I520" s="1227"/>
      <c r="J520" s="1227"/>
    </row>
    <row r="521" spans="1:10" s="36" customFormat="1" ht="13.35" customHeight="1"/>
    <row r="522" spans="1:10" ht="13.35" customHeight="1">
      <c r="A522" s="674"/>
      <c r="B522" s="674"/>
      <c r="D522" s="1222" t="s">
        <v>76</v>
      </c>
      <c r="E522" s="693" t="s">
        <v>1896</v>
      </c>
      <c r="F522" s="294"/>
      <c r="G522" s="295"/>
      <c r="H522" s="1225"/>
      <c r="I522" s="1225"/>
      <c r="J522" s="1225"/>
    </row>
    <row r="523" spans="1:10" ht="13.35" customHeight="1">
      <c r="A523" s="674"/>
      <c r="B523" s="674"/>
      <c r="D523" s="1223"/>
      <c r="E523" s="693" t="s">
        <v>1897</v>
      </c>
      <c r="F523" s="294"/>
      <c r="G523" s="295"/>
      <c r="H523" s="1226"/>
      <c r="I523" s="1226"/>
      <c r="J523" s="1226"/>
    </row>
    <row r="524" spans="1:10" ht="13.35" customHeight="1">
      <c r="A524" s="674"/>
      <c r="B524" s="674"/>
      <c r="D524" s="1223"/>
      <c r="E524" s="693" t="s">
        <v>1898</v>
      </c>
      <c r="F524" s="294"/>
      <c r="G524" s="295"/>
      <c r="H524" s="1226"/>
      <c r="I524" s="1226"/>
      <c r="J524" s="1226"/>
    </row>
    <row r="525" spans="1:10" ht="13.35" customHeight="1">
      <c r="A525" s="674"/>
      <c r="B525" s="674"/>
      <c r="D525" s="1223"/>
      <c r="E525" s="693" t="s">
        <v>1899</v>
      </c>
      <c r="F525" s="294"/>
      <c r="G525" s="295"/>
      <c r="H525" s="1226"/>
      <c r="I525" s="1226"/>
      <c r="J525" s="1226"/>
    </row>
    <row r="526" spans="1:10" ht="13.35" customHeight="1">
      <c r="A526" s="674"/>
      <c r="B526" s="674"/>
      <c r="D526" s="1223"/>
      <c r="E526" s="693" t="s">
        <v>11</v>
      </c>
      <c r="F526" s="294"/>
      <c r="G526" s="295"/>
      <c r="H526" s="1226"/>
      <c r="I526" s="1226"/>
      <c r="J526" s="1226"/>
    </row>
    <row r="527" spans="1:10" ht="13.35" customHeight="1">
      <c r="A527" s="674"/>
      <c r="B527" s="674"/>
      <c r="D527" s="1223"/>
      <c r="E527" s="693" t="s">
        <v>1900</v>
      </c>
      <c r="F527" s="294"/>
      <c r="G527" s="295"/>
      <c r="H527" s="1226"/>
      <c r="I527" s="1226"/>
      <c r="J527" s="1226"/>
    </row>
    <row r="528" spans="1:10" ht="13.35" customHeight="1">
      <c r="A528" s="674"/>
      <c r="B528" s="674"/>
      <c r="D528" s="1223"/>
      <c r="E528" s="693" t="s">
        <v>1901</v>
      </c>
      <c r="F528" s="294"/>
      <c r="G528" s="295"/>
      <c r="H528" s="1226"/>
      <c r="I528" s="1226"/>
      <c r="J528" s="1226"/>
    </row>
    <row r="529" spans="1:10" ht="13.35" customHeight="1">
      <c r="A529" s="674"/>
      <c r="B529" s="674"/>
      <c r="D529" s="1223"/>
      <c r="E529" s="291" t="s">
        <v>42</v>
      </c>
      <c r="F529" s="294"/>
      <c r="G529" s="295"/>
      <c r="H529" s="1226"/>
      <c r="I529" s="1226"/>
      <c r="J529" s="1226"/>
    </row>
    <row r="530" spans="1:10" ht="13.35" customHeight="1">
      <c r="A530" s="674"/>
      <c r="B530" s="674"/>
      <c r="D530" s="1223"/>
      <c r="E530" s="291" t="s">
        <v>43</v>
      </c>
      <c r="F530" s="294"/>
      <c r="G530" s="295"/>
      <c r="H530" s="1226"/>
      <c r="I530" s="1226"/>
      <c r="J530" s="1226"/>
    </row>
    <row r="531" spans="1:10" ht="13.35" customHeight="1">
      <c r="A531" s="674"/>
      <c r="B531" s="674"/>
      <c r="D531" s="1223"/>
      <c r="E531" s="291" t="s">
        <v>44</v>
      </c>
      <c r="F531" s="294"/>
      <c r="G531" s="295"/>
      <c r="H531" s="1226"/>
      <c r="I531" s="1226"/>
      <c r="J531" s="1226"/>
    </row>
    <row r="532" spans="1:10" ht="13.35" customHeight="1">
      <c r="A532" s="674"/>
      <c r="B532" s="674"/>
      <c r="D532" s="1223"/>
      <c r="E532" s="291" t="s">
        <v>45</v>
      </c>
      <c r="F532" s="294"/>
      <c r="G532" s="295"/>
      <c r="H532" s="1226"/>
      <c r="I532" s="1226"/>
      <c r="J532" s="1226"/>
    </row>
    <row r="533" spans="1:10" ht="13.35" customHeight="1">
      <c r="A533" s="674"/>
      <c r="B533" s="674"/>
      <c r="D533" s="1223"/>
      <c r="E533" s="291" t="s">
        <v>46</v>
      </c>
      <c r="F533" s="294"/>
      <c r="G533" s="295"/>
      <c r="H533" s="1226"/>
      <c r="I533" s="1226"/>
      <c r="J533" s="1226"/>
    </row>
    <row r="534" spans="1:10" ht="13.35" customHeight="1">
      <c r="A534" s="674"/>
      <c r="B534" s="674"/>
      <c r="D534" s="1223"/>
      <c r="E534" s="291" t="s">
        <v>48</v>
      </c>
      <c r="F534" s="294"/>
      <c r="G534" s="295"/>
      <c r="H534" s="1226"/>
      <c r="I534" s="1226"/>
      <c r="J534" s="1226"/>
    </row>
    <row r="535" spans="1:10" ht="13.35" customHeight="1">
      <c r="A535" s="674"/>
      <c r="B535" s="674"/>
      <c r="D535" s="1223"/>
      <c r="E535" s="291" t="s">
        <v>49</v>
      </c>
      <c r="F535" s="294"/>
      <c r="G535" s="295"/>
      <c r="H535" s="1226"/>
      <c r="I535" s="1226"/>
      <c r="J535" s="1226"/>
    </row>
    <row r="536" spans="1:10" ht="13.35" customHeight="1">
      <c r="A536" s="674"/>
      <c r="B536" s="674"/>
      <c r="D536" s="1223"/>
      <c r="E536" s="291" t="s">
        <v>50</v>
      </c>
      <c r="F536" s="294"/>
      <c r="G536" s="295"/>
      <c r="H536" s="1226"/>
      <c r="I536" s="1226"/>
      <c r="J536" s="1226"/>
    </row>
    <row r="537" spans="1:10" ht="13.35" customHeight="1">
      <c r="A537" s="674"/>
      <c r="B537" s="674"/>
      <c r="D537" s="1223"/>
      <c r="E537" s="291" t="s">
        <v>51</v>
      </c>
      <c r="F537" s="294"/>
      <c r="G537" s="295"/>
      <c r="H537" s="1226"/>
      <c r="I537" s="1226"/>
      <c r="J537" s="1226"/>
    </row>
    <row r="538" spans="1:10" ht="13.35" customHeight="1">
      <c r="A538" s="674"/>
      <c r="B538" s="674"/>
      <c r="D538" s="1223"/>
      <c r="E538" s="291" t="s">
        <v>52</v>
      </c>
      <c r="F538" s="294"/>
      <c r="G538" s="295"/>
      <c r="H538" s="1226"/>
      <c r="I538" s="1226"/>
      <c r="J538" s="1226"/>
    </row>
    <row r="539" spans="1:10" ht="13.35" customHeight="1">
      <c r="A539" s="674"/>
      <c r="B539" s="674"/>
      <c r="D539" s="1223"/>
      <c r="E539" s="684" t="s">
        <v>1888</v>
      </c>
      <c r="F539" s="294"/>
      <c r="G539" s="295"/>
      <c r="H539" s="1226"/>
      <c r="I539" s="1226"/>
      <c r="J539" s="1226"/>
    </row>
    <row r="540" spans="1:10" ht="13.35" customHeight="1">
      <c r="A540" s="674"/>
      <c r="B540" s="674"/>
      <c r="D540" s="1224"/>
      <c r="E540" s="694" t="s">
        <v>557</v>
      </c>
      <c r="F540" s="695">
        <f>SUM(F522:F539)</f>
        <v>0</v>
      </c>
      <c r="G540" s="696"/>
      <c r="H540" s="1227"/>
      <c r="I540" s="1227"/>
      <c r="J540" s="1227"/>
    </row>
    <row r="541" spans="1:10" s="36" customFormat="1" ht="13.35" customHeight="1"/>
    <row r="542" spans="1:10" ht="13.35" customHeight="1">
      <c r="A542" s="674"/>
      <c r="B542" s="674"/>
      <c r="D542" s="1222" t="s">
        <v>77</v>
      </c>
      <c r="E542" s="693" t="s">
        <v>1896</v>
      </c>
      <c r="F542" s="294"/>
      <c r="G542" s="295"/>
      <c r="H542" s="1225"/>
      <c r="I542" s="1225"/>
      <c r="J542" s="1225"/>
    </row>
    <row r="543" spans="1:10" ht="13.35" customHeight="1">
      <c r="A543" s="674"/>
      <c r="B543" s="674"/>
      <c r="D543" s="1223"/>
      <c r="E543" s="693" t="s">
        <v>1897</v>
      </c>
      <c r="F543" s="294"/>
      <c r="G543" s="295"/>
      <c r="H543" s="1226"/>
      <c r="I543" s="1226"/>
      <c r="J543" s="1226"/>
    </row>
    <row r="544" spans="1:10" ht="13.35" customHeight="1">
      <c r="A544" s="674"/>
      <c r="B544" s="674"/>
      <c r="D544" s="1223"/>
      <c r="E544" s="693" t="s">
        <v>1898</v>
      </c>
      <c r="F544" s="294"/>
      <c r="G544" s="295"/>
      <c r="H544" s="1226"/>
      <c r="I544" s="1226"/>
      <c r="J544" s="1226"/>
    </row>
    <row r="545" spans="1:10" ht="13.35" customHeight="1">
      <c r="A545" s="674"/>
      <c r="B545" s="674"/>
      <c r="D545" s="1223"/>
      <c r="E545" s="693" t="s">
        <v>1899</v>
      </c>
      <c r="F545" s="294"/>
      <c r="G545" s="295"/>
      <c r="H545" s="1226"/>
      <c r="I545" s="1226"/>
      <c r="J545" s="1226"/>
    </row>
    <row r="546" spans="1:10" ht="13.35" customHeight="1">
      <c r="A546" s="674"/>
      <c r="B546" s="674"/>
      <c r="D546" s="1223"/>
      <c r="E546" s="693" t="s">
        <v>11</v>
      </c>
      <c r="F546" s="294"/>
      <c r="G546" s="295"/>
      <c r="H546" s="1226"/>
      <c r="I546" s="1226"/>
      <c r="J546" s="1226"/>
    </row>
    <row r="547" spans="1:10" ht="13.35" customHeight="1">
      <c r="A547" s="674"/>
      <c r="B547" s="674"/>
      <c r="D547" s="1223"/>
      <c r="E547" s="693" t="s">
        <v>1900</v>
      </c>
      <c r="F547" s="294"/>
      <c r="G547" s="295"/>
      <c r="H547" s="1226"/>
      <c r="I547" s="1226"/>
      <c r="J547" s="1226"/>
    </row>
    <row r="548" spans="1:10" ht="13.35" customHeight="1">
      <c r="A548" s="674"/>
      <c r="B548" s="674"/>
      <c r="D548" s="1223"/>
      <c r="E548" s="693" t="s">
        <v>1901</v>
      </c>
      <c r="F548" s="294"/>
      <c r="G548" s="295"/>
      <c r="H548" s="1226"/>
      <c r="I548" s="1226"/>
      <c r="J548" s="1226"/>
    </row>
    <row r="549" spans="1:10" ht="13.35" customHeight="1">
      <c r="A549" s="674"/>
      <c r="B549" s="674"/>
      <c r="D549" s="1223"/>
      <c r="E549" s="291" t="s">
        <v>42</v>
      </c>
      <c r="F549" s="294"/>
      <c r="G549" s="295"/>
      <c r="H549" s="1226"/>
      <c r="I549" s="1226"/>
      <c r="J549" s="1226"/>
    </row>
    <row r="550" spans="1:10" ht="13.35" customHeight="1">
      <c r="A550" s="674"/>
      <c r="B550" s="674"/>
      <c r="D550" s="1223"/>
      <c r="E550" s="291" t="s">
        <v>43</v>
      </c>
      <c r="F550" s="294"/>
      <c r="G550" s="295"/>
      <c r="H550" s="1226"/>
      <c r="I550" s="1226"/>
      <c r="J550" s="1226"/>
    </row>
    <row r="551" spans="1:10" ht="13.35" customHeight="1">
      <c r="A551" s="674"/>
      <c r="B551" s="674"/>
      <c r="D551" s="1223"/>
      <c r="E551" s="291" t="s">
        <v>44</v>
      </c>
      <c r="F551" s="294"/>
      <c r="G551" s="295"/>
      <c r="H551" s="1226"/>
      <c r="I551" s="1226"/>
      <c r="J551" s="1226"/>
    </row>
    <row r="552" spans="1:10" ht="13.35" customHeight="1">
      <c r="A552" s="674"/>
      <c r="B552" s="674"/>
      <c r="D552" s="1223"/>
      <c r="E552" s="291" t="s">
        <v>45</v>
      </c>
      <c r="F552" s="294"/>
      <c r="G552" s="295"/>
      <c r="H552" s="1226"/>
      <c r="I552" s="1226"/>
      <c r="J552" s="1226"/>
    </row>
    <row r="553" spans="1:10" ht="13.35" customHeight="1">
      <c r="A553" s="674"/>
      <c r="B553" s="674"/>
      <c r="D553" s="1223"/>
      <c r="E553" s="291" t="s">
        <v>46</v>
      </c>
      <c r="F553" s="294"/>
      <c r="G553" s="295"/>
      <c r="H553" s="1226"/>
      <c r="I553" s="1226"/>
      <c r="J553" s="1226"/>
    </row>
    <row r="554" spans="1:10" ht="13.35" customHeight="1">
      <c r="A554" s="674"/>
      <c r="B554" s="674"/>
      <c r="D554" s="1223"/>
      <c r="E554" s="291" t="s">
        <v>48</v>
      </c>
      <c r="F554" s="294"/>
      <c r="G554" s="295"/>
      <c r="H554" s="1226"/>
      <c r="I554" s="1226"/>
      <c r="J554" s="1226"/>
    </row>
    <row r="555" spans="1:10" ht="13.35" customHeight="1">
      <c r="A555" s="674"/>
      <c r="B555" s="674"/>
      <c r="D555" s="1223"/>
      <c r="E555" s="291" t="s">
        <v>49</v>
      </c>
      <c r="F555" s="294"/>
      <c r="G555" s="295"/>
      <c r="H555" s="1226"/>
      <c r="I555" s="1226"/>
      <c r="J555" s="1226"/>
    </row>
    <row r="556" spans="1:10" ht="13.35" customHeight="1">
      <c r="A556" s="674"/>
      <c r="B556" s="674"/>
      <c r="D556" s="1223"/>
      <c r="E556" s="291" t="s">
        <v>50</v>
      </c>
      <c r="F556" s="294"/>
      <c r="G556" s="295"/>
      <c r="H556" s="1226"/>
      <c r="I556" s="1226"/>
      <c r="J556" s="1226"/>
    </row>
    <row r="557" spans="1:10" ht="13.35" customHeight="1">
      <c r="A557" s="674"/>
      <c r="B557" s="674"/>
      <c r="D557" s="1223"/>
      <c r="E557" s="291" t="s">
        <v>51</v>
      </c>
      <c r="F557" s="294"/>
      <c r="G557" s="295"/>
      <c r="H557" s="1226"/>
      <c r="I557" s="1226"/>
      <c r="J557" s="1226"/>
    </row>
    <row r="558" spans="1:10" ht="13.35" customHeight="1">
      <c r="A558" s="674"/>
      <c r="B558" s="674"/>
      <c r="D558" s="1223"/>
      <c r="E558" s="291" t="s">
        <v>52</v>
      </c>
      <c r="F558" s="294"/>
      <c r="G558" s="295"/>
      <c r="H558" s="1226"/>
      <c r="I558" s="1226"/>
      <c r="J558" s="1226"/>
    </row>
    <row r="559" spans="1:10" ht="13.35" customHeight="1">
      <c r="A559" s="674"/>
      <c r="B559" s="674"/>
      <c r="D559" s="1223"/>
      <c r="E559" s="684" t="s">
        <v>1888</v>
      </c>
      <c r="F559" s="294"/>
      <c r="G559" s="295"/>
      <c r="H559" s="1226"/>
      <c r="I559" s="1226"/>
      <c r="J559" s="1226"/>
    </row>
    <row r="560" spans="1:10" ht="13.35" customHeight="1">
      <c r="A560" s="674"/>
      <c r="B560" s="674"/>
      <c r="D560" s="1224"/>
      <c r="E560" s="694" t="s">
        <v>557</v>
      </c>
      <c r="F560" s="695">
        <f>SUM(F542:F559)</f>
        <v>0</v>
      </c>
      <c r="G560" s="696"/>
      <c r="H560" s="1227"/>
      <c r="I560" s="1227"/>
      <c r="J560" s="1227"/>
    </row>
    <row r="561" spans="1:10" s="36" customFormat="1" ht="13.35" customHeight="1"/>
    <row r="562" spans="1:10" ht="13.35" customHeight="1">
      <c r="A562" s="674"/>
      <c r="B562" s="674"/>
      <c r="D562" s="1222" t="s">
        <v>78</v>
      </c>
      <c r="E562" s="693" t="s">
        <v>1896</v>
      </c>
      <c r="F562" s="294"/>
      <c r="G562" s="295"/>
      <c r="H562" s="1225"/>
      <c r="I562" s="1225"/>
      <c r="J562" s="1225"/>
    </row>
    <row r="563" spans="1:10" ht="13.35" customHeight="1">
      <c r="A563" s="674"/>
      <c r="B563" s="674"/>
      <c r="D563" s="1223"/>
      <c r="E563" s="693" t="s">
        <v>1897</v>
      </c>
      <c r="F563" s="294"/>
      <c r="G563" s="295"/>
      <c r="H563" s="1226"/>
      <c r="I563" s="1226"/>
      <c r="J563" s="1226"/>
    </row>
    <row r="564" spans="1:10" ht="13.35" customHeight="1">
      <c r="A564" s="674"/>
      <c r="B564" s="674"/>
      <c r="D564" s="1223"/>
      <c r="E564" s="693" t="s">
        <v>1898</v>
      </c>
      <c r="F564" s="294"/>
      <c r="G564" s="295"/>
      <c r="H564" s="1226"/>
      <c r="I564" s="1226"/>
      <c r="J564" s="1226"/>
    </row>
    <row r="565" spans="1:10" ht="13.35" customHeight="1">
      <c r="A565" s="674"/>
      <c r="B565" s="674"/>
      <c r="D565" s="1223"/>
      <c r="E565" s="693" t="s">
        <v>1899</v>
      </c>
      <c r="F565" s="294"/>
      <c r="G565" s="295"/>
      <c r="H565" s="1226"/>
      <c r="I565" s="1226"/>
      <c r="J565" s="1226"/>
    </row>
    <row r="566" spans="1:10" ht="13.35" customHeight="1">
      <c r="A566" s="674"/>
      <c r="B566" s="674"/>
      <c r="D566" s="1223"/>
      <c r="E566" s="693" t="s">
        <v>11</v>
      </c>
      <c r="F566" s="294"/>
      <c r="G566" s="295"/>
      <c r="H566" s="1226"/>
      <c r="I566" s="1226"/>
      <c r="J566" s="1226"/>
    </row>
    <row r="567" spans="1:10" ht="13.35" customHeight="1">
      <c r="A567" s="674"/>
      <c r="B567" s="674"/>
      <c r="D567" s="1223"/>
      <c r="E567" s="693" t="s">
        <v>1900</v>
      </c>
      <c r="F567" s="294"/>
      <c r="G567" s="295"/>
      <c r="H567" s="1226"/>
      <c r="I567" s="1226"/>
      <c r="J567" s="1226"/>
    </row>
    <row r="568" spans="1:10" ht="13.35" customHeight="1">
      <c r="A568" s="674"/>
      <c r="B568" s="674"/>
      <c r="D568" s="1223"/>
      <c r="E568" s="693" t="s">
        <v>1901</v>
      </c>
      <c r="F568" s="294"/>
      <c r="G568" s="295"/>
      <c r="H568" s="1226"/>
      <c r="I568" s="1226"/>
      <c r="J568" s="1226"/>
    </row>
    <row r="569" spans="1:10" ht="13.35" customHeight="1">
      <c r="A569" s="674"/>
      <c r="B569" s="674"/>
      <c r="D569" s="1223"/>
      <c r="E569" s="291" t="s">
        <v>42</v>
      </c>
      <c r="F569" s="294"/>
      <c r="G569" s="295"/>
      <c r="H569" s="1226"/>
      <c r="I569" s="1226"/>
      <c r="J569" s="1226"/>
    </row>
    <row r="570" spans="1:10" ht="13.35" customHeight="1">
      <c r="A570" s="674"/>
      <c r="B570" s="674"/>
      <c r="D570" s="1223"/>
      <c r="E570" s="291" t="s">
        <v>43</v>
      </c>
      <c r="F570" s="294"/>
      <c r="G570" s="295"/>
      <c r="H570" s="1226"/>
      <c r="I570" s="1226"/>
      <c r="J570" s="1226"/>
    </row>
    <row r="571" spans="1:10" ht="13.35" customHeight="1">
      <c r="A571" s="674"/>
      <c r="B571" s="674"/>
      <c r="D571" s="1223"/>
      <c r="E571" s="291" t="s">
        <v>44</v>
      </c>
      <c r="F571" s="294"/>
      <c r="G571" s="295"/>
      <c r="H571" s="1226"/>
      <c r="I571" s="1226"/>
      <c r="J571" s="1226"/>
    </row>
    <row r="572" spans="1:10" ht="13.35" customHeight="1">
      <c r="A572" s="674"/>
      <c r="B572" s="674"/>
      <c r="D572" s="1223"/>
      <c r="E572" s="291" t="s">
        <v>45</v>
      </c>
      <c r="F572" s="294"/>
      <c r="G572" s="295"/>
      <c r="H572" s="1226"/>
      <c r="I572" s="1226"/>
      <c r="J572" s="1226"/>
    </row>
    <row r="573" spans="1:10" ht="13.35" customHeight="1">
      <c r="A573" s="674"/>
      <c r="B573" s="674"/>
      <c r="D573" s="1223"/>
      <c r="E573" s="291" t="s">
        <v>46</v>
      </c>
      <c r="F573" s="294"/>
      <c r="G573" s="295"/>
      <c r="H573" s="1226"/>
      <c r="I573" s="1226"/>
      <c r="J573" s="1226"/>
    </row>
    <row r="574" spans="1:10" ht="13.35" customHeight="1">
      <c r="A574" s="674"/>
      <c r="B574" s="674"/>
      <c r="D574" s="1223"/>
      <c r="E574" s="291" t="s">
        <v>48</v>
      </c>
      <c r="F574" s="294"/>
      <c r="G574" s="295"/>
      <c r="H574" s="1226"/>
      <c r="I574" s="1226"/>
      <c r="J574" s="1226"/>
    </row>
    <row r="575" spans="1:10" ht="13.35" customHeight="1">
      <c r="A575" s="674"/>
      <c r="B575" s="674"/>
      <c r="D575" s="1223"/>
      <c r="E575" s="291" t="s">
        <v>49</v>
      </c>
      <c r="F575" s="294"/>
      <c r="G575" s="295"/>
      <c r="H575" s="1226"/>
      <c r="I575" s="1226"/>
      <c r="J575" s="1226"/>
    </row>
    <row r="576" spans="1:10" ht="13.35" customHeight="1">
      <c r="A576" s="674"/>
      <c r="B576" s="674"/>
      <c r="D576" s="1223"/>
      <c r="E576" s="291" t="s">
        <v>50</v>
      </c>
      <c r="F576" s="294"/>
      <c r="G576" s="295"/>
      <c r="H576" s="1226"/>
      <c r="I576" s="1226"/>
      <c r="J576" s="1226"/>
    </row>
    <row r="577" spans="1:10" ht="13.35" customHeight="1">
      <c r="A577" s="674"/>
      <c r="B577" s="674"/>
      <c r="D577" s="1223"/>
      <c r="E577" s="291" t="s">
        <v>51</v>
      </c>
      <c r="F577" s="294"/>
      <c r="G577" s="295"/>
      <c r="H577" s="1226"/>
      <c r="I577" s="1226"/>
      <c r="J577" s="1226"/>
    </row>
    <row r="578" spans="1:10" ht="13.35" customHeight="1">
      <c r="A578" s="674"/>
      <c r="B578" s="674"/>
      <c r="D578" s="1223"/>
      <c r="E578" s="291" t="s">
        <v>52</v>
      </c>
      <c r="F578" s="294"/>
      <c r="G578" s="295"/>
      <c r="H578" s="1226"/>
      <c r="I578" s="1226"/>
      <c r="J578" s="1226"/>
    </row>
    <row r="579" spans="1:10" ht="13.35" customHeight="1">
      <c r="A579" s="674"/>
      <c r="B579" s="674"/>
      <c r="D579" s="1223"/>
      <c r="E579" s="684" t="s">
        <v>1888</v>
      </c>
      <c r="F579" s="294"/>
      <c r="G579" s="295"/>
      <c r="H579" s="1226"/>
      <c r="I579" s="1226"/>
      <c r="J579" s="1226"/>
    </row>
    <row r="580" spans="1:10" ht="13.35" customHeight="1">
      <c r="A580" s="674"/>
      <c r="B580" s="674"/>
      <c r="D580" s="1224"/>
      <c r="E580" s="694" t="s">
        <v>557</v>
      </c>
      <c r="F580" s="695">
        <f>SUM(F562:F579)</f>
        <v>0</v>
      </c>
      <c r="G580" s="696"/>
      <c r="H580" s="1227"/>
      <c r="I580" s="1227"/>
      <c r="J580" s="1227"/>
    </row>
    <row r="581" spans="1:10" s="36" customFormat="1" ht="13.35" customHeight="1"/>
    <row r="582" spans="1:10" ht="13.35" customHeight="1">
      <c r="A582" s="674"/>
      <c r="B582" s="674"/>
      <c r="D582" s="1222" t="s">
        <v>79</v>
      </c>
      <c r="E582" s="693" t="s">
        <v>1896</v>
      </c>
      <c r="F582" s="294"/>
      <c r="G582" s="295"/>
      <c r="H582" s="1225"/>
      <c r="I582" s="1225"/>
      <c r="J582" s="1225"/>
    </row>
    <row r="583" spans="1:10" ht="13.35" customHeight="1">
      <c r="A583" s="674"/>
      <c r="B583" s="674"/>
      <c r="D583" s="1223"/>
      <c r="E583" s="693" t="s">
        <v>1897</v>
      </c>
      <c r="F583" s="294"/>
      <c r="G583" s="295"/>
      <c r="H583" s="1226"/>
      <c r="I583" s="1226"/>
      <c r="J583" s="1226"/>
    </row>
    <row r="584" spans="1:10" ht="13.35" customHeight="1">
      <c r="A584" s="674"/>
      <c r="B584" s="674"/>
      <c r="D584" s="1223"/>
      <c r="E584" s="693" t="s">
        <v>1898</v>
      </c>
      <c r="F584" s="294"/>
      <c r="G584" s="295"/>
      <c r="H584" s="1226"/>
      <c r="I584" s="1226"/>
      <c r="J584" s="1226"/>
    </row>
    <row r="585" spans="1:10" ht="13.35" customHeight="1">
      <c r="A585" s="674"/>
      <c r="B585" s="674"/>
      <c r="D585" s="1223"/>
      <c r="E585" s="693" t="s">
        <v>1899</v>
      </c>
      <c r="F585" s="294"/>
      <c r="G585" s="295"/>
      <c r="H585" s="1226"/>
      <c r="I585" s="1226"/>
      <c r="J585" s="1226"/>
    </row>
    <row r="586" spans="1:10" ht="13.35" customHeight="1">
      <c r="A586" s="674"/>
      <c r="B586" s="674"/>
      <c r="D586" s="1223"/>
      <c r="E586" s="693" t="s">
        <v>11</v>
      </c>
      <c r="F586" s="294"/>
      <c r="G586" s="295"/>
      <c r="H586" s="1226"/>
      <c r="I586" s="1226"/>
      <c r="J586" s="1226"/>
    </row>
    <row r="587" spans="1:10" ht="13.35" customHeight="1">
      <c r="A587" s="674"/>
      <c r="B587" s="674"/>
      <c r="D587" s="1223"/>
      <c r="E587" s="693" t="s">
        <v>1900</v>
      </c>
      <c r="F587" s="294"/>
      <c r="G587" s="295"/>
      <c r="H587" s="1226"/>
      <c r="I587" s="1226"/>
      <c r="J587" s="1226"/>
    </row>
    <row r="588" spans="1:10" ht="13.35" customHeight="1">
      <c r="A588" s="674"/>
      <c r="B588" s="674"/>
      <c r="D588" s="1223"/>
      <c r="E588" s="693" t="s">
        <v>1901</v>
      </c>
      <c r="F588" s="294"/>
      <c r="G588" s="295"/>
      <c r="H588" s="1226"/>
      <c r="I588" s="1226"/>
      <c r="J588" s="1226"/>
    </row>
    <row r="589" spans="1:10" ht="13.35" customHeight="1">
      <c r="A589" s="674"/>
      <c r="B589" s="674"/>
      <c r="D589" s="1223"/>
      <c r="E589" s="291" t="s">
        <v>42</v>
      </c>
      <c r="F589" s="294"/>
      <c r="G589" s="295"/>
      <c r="H589" s="1226"/>
      <c r="I589" s="1226"/>
      <c r="J589" s="1226"/>
    </row>
    <row r="590" spans="1:10" ht="13.35" customHeight="1">
      <c r="A590" s="674"/>
      <c r="B590" s="674"/>
      <c r="D590" s="1223"/>
      <c r="E590" s="291" t="s">
        <v>43</v>
      </c>
      <c r="F590" s="294"/>
      <c r="G590" s="295"/>
      <c r="H590" s="1226"/>
      <c r="I590" s="1226"/>
      <c r="J590" s="1226"/>
    </row>
    <row r="591" spans="1:10" ht="13.35" customHeight="1">
      <c r="A591" s="674"/>
      <c r="B591" s="674"/>
      <c r="D591" s="1223"/>
      <c r="E591" s="291" t="s">
        <v>44</v>
      </c>
      <c r="F591" s="294"/>
      <c r="G591" s="295"/>
      <c r="H591" s="1226"/>
      <c r="I591" s="1226"/>
      <c r="J591" s="1226"/>
    </row>
    <row r="592" spans="1:10" ht="13.35" customHeight="1">
      <c r="A592" s="674"/>
      <c r="B592" s="674"/>
      <c r="D592" s="1223"/>
      <c r="E592" s="291" t="s">
        <v>45</v>
      </c>
      <c r="F592" s="294"/>
      <c r="G592" s="295"/>
      <c r="H592" s="1226"/>
      <c r="I592" s="1226"/>
      <c r="J592" s="1226"/>
    </row>
    <row r="593" spans="1:10" ht="13.35" customHeight="1">
      <c r="A593" s="674"/>
      <c r="B593" s="674"/>
      <c r="D593" s="1223"/>
      <c r="E593" s="291" t="s">
        <v>46</v>
      </c>
      <c r="F593" s="294"/>
      <c r="G593" s="295"/>
      <c r="H593" s="1226"/>
      <c r="I593" s="1226"/>
      <c r="J593" s="1226"/>
    </row>
    <row r="594" spans="1:10" ht="13.35" customHeight="1">
      <c r="A594" s="674"/>
      <c r="B594" s="674"/>
      <c r="D594" s="1223"/>
      <c r="E594" s="291" t="s">
        <v>48</v>
      </c>
      <c r="F594" s="294"/>
      <c r="G594" s="295"/>
      <c r="H594" s="1226"/>
      <c r="I594" s="1226"/>
      <c r="J594" s="1226"/>
    </row>
    <row r="595" spans="1:10" ht="13.35" customHeight="1">
      <c r="A595" s="674"/>
      <c r="B595" s="674"/>
      <c r="D595" s="1223"/>
      <c r="E595" s="291" t="s">
        <v>49</v>
      </c>
      <c r="F595" s="294"/>
      <c r="G595" s="295"/>
      <c r="H595" s="1226"/>
      <c r="I595" s="1226"/>
      <c r="J595" s="1226"/>
    </row>
    <row r="596" spans="1:10" ht="13.35" customHeight="1">
      <c r="A596" s="674"/>
      <c r="B596" s="674"/>
      <c r="D596" s="1223"/>
      <c r="E596" s="291" t="s">
        <v>50</v>
      </c>
      <c r="F596" s="294"/>
      <c r="G596" s="295"/>
      <c r="H596" s="1226"/>
      <c r="I596" s="1226"/>
      <c r="J596" s="1226"/>
    </row>
    <row r="597" spans="1:10" ht="13.35" customHeight="1">
      <c r="A597" s="674"/>
      <c r="B597" s="674"/>
      <c r="D597" s="1223"/>
      <c r="E597" s="291" t="s">
        <v>51</v>
      </c>
      <c r="F597" s="294"/>
      <c r="G597" s="295"/>
      <c r="H597" s="1226"/>
      <c r="I597" s="1226"/>
      <c r="J597" s="1226"/>
    </row>
    <row r="598" spans="1:10" ht="13.35" customHeight="1">
      <c r="A598" s="674"/>
      <c r="B598" s="674"/>
      <c r="D598" s="1223"/>
      <c r="E598" s="291" t="s">
        <v>52</v>
      </c>
      <c r="F598" s="294"/>
      <c r="G598" s="295"/>
      <c r="H598" s="1226"/>
      <c r="I598" s="1226"/>
      <c r="J598" s="1226"/>
    </row>
    <row r="599" spans="1:10" ht="13.35" customHeight="1">
      <c r="A599" s="674"/>
      <c r="B599" s="674"/>
      <c r="D599" s="1223"/>
      <c r="E599" s="684" t="s">
        <v>1888</v>
      </c>
      <c r="F599" s="294"/>
      <c r="G599" s="295"/>
      <c r="H599" s="1226"/>
      <c r="I599" s="1226"/>
      <c r="J599" s="1226"/>
    </row>
    <row r="600" spans="1:10" ht="13.35" customHeight="1">
      <c r="A600" s="674"/>
      <c r="B600" s="674"/>
      <c r="D600" s="1224"/>
      <c r="E600" s="694" t="s">
        <v>557</v>
      </c>
      <c r="F600" s="695">
        <f>SUM(F582:F599)</f>
        <v>0</v>
      </c>
      <c r="G600" s="696"/>
      <c r="H600" s="1227"/>
      <c r="I600" s="1227"/>
      <c r="J600" s="1227"/>
    </row>
    <row r="601" spans="1:10" s="36" customFormat="1" ht="13.35" customHeight="1"/>
    <row r="602" spans="1:10" ht="13.35" customHeight="1">
      <c r="A602" s="674"/>
      <c r="B602" s="674"/>
      <c r="D602" s="1222" t="s">
        <v>80</v>
      </c>
      <c r="E602" s="693" t="s">
        <v>1896</v>
      </c>
      <c r="F602" s="294"/>
      <c r="G602" s="295"/>
      <c r="H602" s="1225"/>
      <c r="I602" s="1225"/>
      <c r="J602" s="1225"/>
    </row>
    <row r="603" spans="1:10" ht="13.35" customHeight="1">
      <c r="A603" s="674"/>
      <c r="B603" s="674"/>
      <c r="D603" s="1223"/>
      <c r="E603" s="693" t="s">
        <v>1897</v>
      </c>
      <c r="F603" s="294"/>
      <c r="G603" s="295"/>
      <c r="H603" s="1226"/>
      <c r="I603" s="1226"/>
      <c r="J603" s="1226"/>
    </row>
    <row r="604" spans="1:10" ht="13.35" customHeight="1">
      <c r="A604" s="674"/>
      <c r="B604" s="674"/>
      <c r="D604" s="1223"/>
      <c r="E604" s="693" t="s">
        <v>1898</v>
      </c>
      <c r="F604" s="294"/>
      <c r="G604" s="295"/>
      <c r="H604" s="1226"/>
      <c r="I604" s="1226"/>
      <c r="J604" s="1226"/>
    </row>
    <row r="605" spans="1:10" ht="13.35" customHeight="1">
      <c r="A605" s="674"/>
      <c r="B605" s="674"/>
      <c r="D605" s="1223"/>
      <c r="E605" s="693" t="s">
        <v>1899</v>
      </c>
      <c r="F605" s="294"/>
      <c r="G605" s="295"/>
      <c r="H605" s="1226"/>
      <c r="I605" s="1226"/>
      <c r="J605" s="1226"/>
    </row>
    <row r="606" spans="1:10" ht="13.35" customHeight="1">
      <c r="A606" s="674"/>
      <c r="B606" s="674"/>
      <c r="D606" s="1223"/>
      <c r="E606" s="693" t="s">
        <v>11</v>
      </c>
      <c r="F606" s="294"/>
      <c r="G606" s="295"/>
      <c r="H606" s="1226"/>
      <c r="I606" s="1226"/>
      <c r="J606" s="1226"/>
    </row>
    <row r="607" spans="1:10" ht="13.35" customHeight="1">
      <c r="A607" s="674"/>
      <c r="B607" s="674"/>
      <c r="D607" s="1223"/>
      <c r="E607" s="693" t="s">
        <v>1900</v>
      </c>
      <c r="F607" s="294"/>
      <c r="G607" s="295"/>
      <c r="H607" s="1226"/>
      <c r="I607" s="1226"/>
      <c r="J607" s="1226"/>
    </row>
    <row r="608" spans="1:10" ht="13.35" customHeight="1">
      <c r="A608" s="674"/>
      <c r="B608" s="674"/>
      <c r="D608" s="1223"/>
      <c r="E608" s="693" t="s">
        <v>1901</v>
      </c>
      <c r="F608" s="294"/>
      <c r="G608" s="295"/>
      <c r="H608" s="1226"/>
      <c r="I608" s="1226"/>
      <c r="J608" s="1226"/>
    </row>
    <row r="609" spans="1:10" ht="13.35" customHeight="1">
      <c r="A609" s="674"/>
      <c r="B609" s="674"/>
      <c r="D609" s="1223"/>
      <c r="E609" s="291" t="s">
        <v>42</v>
      </c>
      <c r="F609" s="294"/>
      <c r="G609" s="295"/>
      <c r="H609" s="1226"/>
      <c r="I609" s="1226"/>
      <c r="J609" s="1226"/>
    </row>
    <row r="610" spans="1:10" ht="13.35" customHeight="1">
      <c r="A610" s="674"/>
      <c r="B610" s="674"/>
      <c r="D610" s="1223"/>
      <c r="E610" s="291" t="s">
        <v>43</v>
      </c>
      <c r="F610" s="294"/>
      <c r="G610" s="295"/>
      <c r="H610" s="1226"/>
      <c r="I610" s="1226"/>
      <c r="J610" s="1226"/>
    </row>
    <row r="611" spans="1:10" ht="13.35" customHeight="1">
      <c r="A611" s="674"/>
      <c r="B611" s="674"/>
      <c r="D611" s="1223"/>
      <c r="E611" s="291" t="s">
        <v>44</v>
      </c>
      <c r="F611" s="294"/>
      <c r="G611" s="295"/>
      <c r="H611" s="1226"/>
      <c r="I611" s="1226"/>
      <c r="J611" s="1226"/>
    </row>
    <row r="612" spans="1:10" ht="13.35" customHeight="1">
      <c r="A612" s="674"/>
      <c r="B612" s="674"/>
      <c r="D612" s="1223"/>
      <c r="E612" s="291" t="s">
        <v>45</v>
      </c>
      <c r="F612" s="294"/>
      <c r="G612" s="295"/>
      <c r="H612" s="1226"/>
      <c r="I612" s="1226"/>
      <c r="J612" s="1226"/>
    </row>
    <row r="613" spans="1:10" ht="13.35" customHeight="1">
      <c r="A613" s="674"/>
      <c r="B613" s="674"/>
      <c r="D613" s="1223"/>
      <c r="E613" s="291" t="s">
        <v>46</v>
      </c>
      <c r="F613" s="294"/>
      <c r="G613" s="295"/>
      <c r="H613" s="1226"/>
      <c r="I613" s="1226"/>
      <c r="J613" s="1226"/>
    </row>
    <row r="614" spans="1:10" ht="13.35" customHeight="1">
      <c r="A614" s="674"/>
      <c r="B614" s="674"/>
      <c r="D614" s="1223"/>
      <c r="E614" s="291" t="s">
        <v>48</v>
      </c>
      <c r="F614" s="294"/>
      <c r="G614" s="295"/>
      <c r="H614" s="1226"/>
      <c r="I614" s="1226"/>
      <c r="J614" s="1226"/>
    </row>
    <row r="615" spans="1:10" ht="13.35" customHeight="1">
      <c r="A615" s="674"/>
      <c r="B615" s="674"/>
      <c r="D615" s="1223"/>
      <c r="E615" s="291" t="s">
        <v>49</v>
      </c>
      <c r="F615" s="294"/>
      <c r="G615" s="295"/>
      <c r="H615" s="1226"/>
      <c r="I615" s="1226"/>
      <c r="J615" s="1226"/>
    </row>
    <row r="616" spans="1:10" ht="13.35" customHeight="1">
      <c r="A616" s="674"/>
      <c r="B616" s="674"/>
      <c r="D616" s="1223"/>
      <c r="E616" s="291" t="s">
        <v>50</v>
      </c>
      <c r="F616" s="294"/>
      <c r="G616" s="295"/>
      <c r="H616" s="1226"/>
      <c r="I616" s="1226"/>
      <c r="J616" s="1226"/>
    </row>
    <row r="617" spans="1:10" ht="13.35" customHeight="1">
      <c r="A617" s="674"/>
      <c r="B617" s="674"/>
      <c r="D617" s="1223"/>
      <c r="E617" s="291" t="s">
        <v>51</v>
      </c>
      <c r="F617" s="294"/>
      <c r="G617" s="295"/>
      <c r="H617" s="1226"/>
      <c r="I617" s="1226"/>
      <c r="J617" s="1226"/>
    </row>
    <row r="618" spans="1:10" ht="13.35" customHeight="1">
      <c r="A618" s="674"/>
      <c r="B618" s="674"/>
      <c r="D618" s="1223"/>
      <c r="E618" s="291" t="s">
        <v>52</v>
      </c>
      <c r="F618" s="294"/>
      <c r="G618" s="295"/>
      <c r="H618" s="1226"/>
      <c r="I618" s="1226"/>
      <c r="J618" s="1226"/>
    </row>
    <row r="619" spans="1:10" ht="13.35" customHeight="1">
      <c r="A619" s="674"/>
      <c r="B619" s="674"/>
      <c r="D619" s="1223"/>
      <c r="E619" s="684" t="s">
        <v>1888</v>
      </c>
      <c r="F619" s="294"/>
      <c r="G619" s="295"/>
      <c r="H619" s="1226"/>
      <c r="I619" s="1226"/>
      <c r="J619" s="1226"/>
    </row>
    <row r="620" spans="1:10" ht="13.35" customHeight="1">
      <c r="A620" s="674"/>
      <c r="B620" s="674"/>
      <c r="D620" s="1224"/>
      <c r="E620" s="694" t="s">
        <v>557</v>
      </c>
      <c r="F620" s="695">
        <f>SUM(F602:F619)</f>
        <v>0</v>
      </c>
      <c r="G620" s="696"/>
      <c r="H620" s="1227"/>
      <c r="I620" s="1227"/>
      <c r="J620" s="1227"/>
    </row>
    <row r="621" spans="1:10" s="36" customFormat="1" ht="13.35" customHeight="1"/>
    <row r="622" spans="1:10" ht="13.35" customHeight="1">
      <c r="A622" s="674"/>
      <c r="B622" s="674"/>
      <c r="D622" s="1222" t="s">
        <v>81</v>
      </c>
      <c r="E622" s="693" t="s">
        <v>1896</v>
      </c>
      <c r="F622" s="294"/>
      <c r="G622" s="295"/>
      <c r="H622" s="1225"/>
      <c r="I622" s="1225"/>
      <c r="J622" s="1225"/>
    </row>
    <row r="623" spans="1:10" ht="13.35" customHeight="1">
      <c r="A623" s="674"/>
      <c r="B623" s="674"/>
      <c r="D623" s="1223"/>
      <c r="E623" s="693" t="s">
        <v>1897</v>
      </c>
      <c r="F623" s="294"/>
      <c r="G623" s="295"/>
      <c r="H623" s="1226"/>
      <c r="I623" s="1226"/>
      <c r="J623" s="1226"/>
    </row>
    <row r="624" spans="1:10" ht="13.35" customHeight="1">
      <c r="A624" s="674"/>
      <c r="B624" s="674"/>
      <c r="D624" s="1223"/>
      <c r="E624" s="693" t="s">
        <v>1898</v>
      </c>
      <c r="F624" s="294"/>
      <c r="G624" s="295"/>
      <c r="H624" s="1226"/>
      <c r="I624" s="1226"/>
      <c r="J624" s="1226"/>
    </row>
    <row r="625" spans="1:10" ht="13.35" customHeight="1">
      <c r="A625" s="674"/>
      <c r="B625" s="674"/>
      <c r="D625" s="1223"/>
      <c r="E625" s="693" t="s">
        <v>1899</v>
      </c>
      <c r="F625" s="294"/>
      <c r="G625" s="295"/>
      <c r="H625" s="1226"/>
      <c r="I625" s="1226"/>
      <c r="J625" s="1226"/>
    </row>
    <row r="626" spans="1:10" ht="13.35" customHeight="1">
      <c r="A626" s="674"/>
      <c r="B626" s="674"/>
      <c r="D626" s="1223"/>
      <c r="E626" s="693" t="s">
        <v>11</v>
      </c>
      <c r="F626" s="294"/>
      <c r="G626" s="295"/>
      <c r="H626" s="1226"/>
      <c r="I626" s="1226"/>
      <c r="J626" s="1226"/>
    </row>
    <row r="627" spans="1:10" ht="13.35" customHeight="1">
      <c r="A627" s="674"/>
      <c r="B627" s="674"/>
      <c r="D627" s="1223"/>
      <c r="E627" s="693" t="s">
        <v>1900</v>
      </c>
      <c r="F627" s="294"/>
      <c r="G627" s="295"/>
      <c r="H627" s="1226"/>
      <c r="I627" s="1226"/>
      <c r="J627" s="1226"/>
    </row>
    <row r="628" spans="1:10" ht="13.35" customHeight="1">
      <c r="A628" s="674"/>
      <c r="B628" s="674"/>
      <c r="D628" s="1223"/>
      <c r="E628" s="693" t="s">
        <v>1901</v>
      </c>
      <c r="F628" s="294"/>
      <c r="G628" s="295"/>
      <c r="H628" s="1226"/>
      <c r="I628" s="1226"/>
      <c r="J628" s="1226"/>
    </row>
    <row r="629" spans="1:10" ht="13.35" customHeight="1">
      <c r="A629" s="674"/>
      <c r="B629" s="674"/>
      <c r="D629" s="1223"/>
      <c r="E629" s="291" t="s">
        <v>42</v>
      </c>
      <c r="F629" s="294"/>
      <c r="G629" s="295"/>
      <c r="H629" s="1226"/>
      <c r="I629" s="1226"/>
      <c r="J629" s="1226"/>
    </row>
    <row r="630" spans="1:10" ht="13.35" customHeight="1">
      <c r="A630" s="674"/>
      <c r="B630" s="674"/>
      <c r="D630" s="1223"/>
      <c r="E630" s="291" t="s">
        <v>43</v>
      </c>
      <c r="F630" s="294"/>
      <c r="G630" s="295"/>
      <c r="H630" s="1226"/>
      <c r="I630" s="1226"/>
      <c r="J630" s="1226"/>
    </row>
    <row r="631" spans="1:10" ht="13.35" customHeight="1">
      <c r="A631" s="674"/>
      <c r="B631" s="674"/>
      <c r="D631" s="1223"/>
      <c r="E631" s="291" t="s">
        <v>44</v>
      </c>
      <c r="F631" s="294"/>
      <c r="G631" s="295"/>
      <c r="H631" s="1226"/>
      <c r="I631" s="1226"/>
      <c r="J631" s="1226"/>
    </row>
    <row r="632" spans="1:10" ht="13.35" customHeight="1">
      <c r="A632" s="674"/>
      <c r="B632" s="674"/>
      <c r="D632" s="1223"/>
      <c r="E632" s="291" t="s">
        <v>45</v>
      </c>
      <c r="F632" s="294"/>
      <c r="G632" s="295"/>
      <c r="H632" s="1226"/>
      <c r="I632" s="1226"/>
      <c r="J632" s="1226"/>
    </row>
    <row r="633" spans="1:10" ht="13.35" customHeight="1">
      <c r="A633" s="674"/>
      <c r="B633" s="674"/>
      <c r="D633" s="1223"/>
      <c r="E633" s="291" t="s">
        <v>46</v>
      </c>
      <c r="F633" s="294"/>
      <c r="G633" s="295"/>
      <c r="H633" s="1226"/>
      <c r="I633" s="1226"/>
      <c r="J633" s="1226"/>
    </row>
    <row r="634" spans="1:10" ht="13.35" customHeight="1">
      <c r="A634" s="674"/>
      <c r="B634" s="674"/>
      <c r="D634" s="1223"/>
      <c r="E634" s="291" t="s">
        <v>48</v>
      </c>
      <c r="F634" s="294"/>
      <c r="G634" s="295"/>
      <c r="H634" s="1226"/>
      <c r="I634" s="1226"/>
      <c r="J634" s="1226"/>
    </row>
    <row r="635" spans="1:10" ht="13.35" customHeight="1">
      <c r="A635" s="674"/>
      <c r="B635" s="674"/>
      <c r="D635" s="1223"/>
      <c r="E635" s="291" t="s">
        <v>49</v>
      </c>
      <c r="F635" s="294"/>
      <c r="G635" s="295"/>
      <c r="H635" s="1226"/>
      <c r="I635" s="1226"/>
      <c r="J635" s="1226"/>
    </row>
    <row r="636" spans="1:10" ht="13.35" customHeight="1">
      <c r="A636" s="674"/>
      <c r="B636" s="674"/>
      <c r="D636" s="1223"/>
      <c r="E636" s="291" t="s">
        <v>50</v>
      </c>
      <c r="F636" s="294"/>
      <c r="G636" s="295"/>
      <c r="H636" s="1226"/>
      <c r="I636" s="1226"/>
      <c r="J636" s="1226"/>
    </row>
    <row r="637" spans="1:10" ht="13.35" customHeight="1">
      <c r="A637" s="674"/>
      <c r="B637" s="674"/>
      <c r="D637" s="1223"/>
      <c r="E637" s="291" t="s">
        <v>51</v>
      </c>
      <c r="F637" s="294"/>
      <c r="G637" s="295"/>
      <c r="H637" s="1226"/>
      <c r="I637" s="1226"/>
      <c r="J637" s="1226"/>
    </row>
    <row r="638" spans="1:10" ht="13.35" customHeight="1">
      <c r="A638" s="674"/>
      <c r="B638" s="674"/>
      <c r="D638" s="1223"/>
      <c r="E638" s="291" t="s">
        <v>52</v>
      </c>
      <c r="F638" s="294"/>
      <c r="G638" s="295"/>
      <c r="H638" s="1226"/>
      <c r="I638" s="1226"/>
      <c r="J638" s="1226"/>
    </row>
    <row r="639" spans="1:10" ht="13.35" customHeight="1">
      <c r="A639" s="674"/>
      <c r="B639" s="674"/>
      <c r="D639" s="1223"/>
      <c r="E639" s="684" t="s">
        <v>1888</v>
      </c>
      <c r="F639" s="294"/>
      <c r="G639" s="295"/>
      <c r="H639" s="1226"/>
      <c r="I639" s="1226"/>
      <c r="J639" s="1226"/>
    </row>
    <row r="640" spans="1:10" ht="13.35" customHeight="1">
      <c r="A640" s="674"/>
      <c r="B640" s="674"/>
      <c r="D640" s="1224"/>
      <c r="E640" s="694" t="s">
        <v>557</v>
      </c>
      <c r="F640" s="695">
        <f>SUM(F622:F639)</f>
        <v>0</v>
      </c>
      <c r="G640" s="696"/>
      <c r="H640" s="1227"/>
      <c r="I640" s="1227"/>
      <c r="J640" s="1227"/>
    </row>
    <row r="641" spans="1:10" s="36" customFormat="1" ht="13.35" customHeight="1"/>
    <row r="642" spans="1:10" ht="13.35" customHeight="1">
      <c r="A642" s="674"/>
      <c r="B642" s="674"/>
      <c r="D642" s="1228" t="s">
        <v>1868</v>
      </c>
      <c r="E642" s="693" t="s">
        <v>1896</v>
      </c>
      <c r="F642" s="294"/>
      <c r="G642" s="295"/>
      <c r="H642" s="1225"/>
      <c r="I642" s="1230"/>
      <c r="J642" s="1225"/>
    </row>
    <row r="643" spans="1:10" ht="13.35" customHeight="1">
      <c r="A643" s="674"/>
      <c r="B643" s="674"/>
      <c r="D643" s="1229"/>
      <c r="E643" s="693" t="s">
        <v>1897</v>
      </c>
      <c r="F643" s="294"/>
      <c r="G643" s="295"/>
      <c r="H643" s="1226"/>
      <c r="I643" s="1231"/>
      <c r="J643" s="1226"/>
    </row>
    <row r="644" spans="1:10" ht="13.35" customHeight="1">
      <c r="A644" s="674"/>
      <c r="B644" s="674"/>
      <c r="D644" s="1229"/>
      <c r="E644" s="693" t="s">
        <v>1898</v>
      </c>
      <c r="F644" s="294"/>
      <c r="G644" s="295"/>
      <c r="H644" s="1226"/>
      <c r="I644" s="1231"/>
      <c r="J644" s="1226"/>
    </row>
    <row r="645" spans="1:10" ht="13.35" customHeight="1">
      <c r="A645" s="674"/>
      <c r="B645" s="674"/>
      <c r="D645" s="1229"/>
      <c r="E645" s="693" t="s">
        <v>1899</v>
      </c>
      <c r="F645" s="294"/>
      <c r="G645" s="295"/>
      <c r="H645" s="1226"/>
      <c r="I645" s="1231"/>
      <c r="J645" s="1226"/>
    </row>
    <row r="646" spans="1:10" ht="13.35" customHeight="1">
      <c r="A646" s="674"/>
      <c r="B646" s="674"/>
      <c r="D646" s="1229"/>
      <c r="E646" s="693" t="s">
        <v>11</v>
      </c>
      <c r="F646" s="294"/>
      <c r="G646" s="295"/>
      <c r="H646" s="1226"/>
      <c r="I646" s="1231"/>
      <c r="J646" s="1226"/>
    </row>
    <row r="647" spans="1:10" ht="13.35" customHeight="1">
      <c r="A647" s="674"/>
      <c r="B647" s="674"/>
      <c r="D647" s="1229"/>
      <c r="E647" s="693" t="s">
        <v>1900</v>
      </c>
      <c r="F647" s="294"/>
      <c r="G647" s="295"/>
      <c r="H647" s="1226"/>
      <c r="I647" s="1231"/>
      <c r="J647" s="1226"/>
    </row>
    <row r="648" spans="1:10" ht="13.35" customHeight="1">
      <c r="A648" s="674"/>
      <c r="B648" s="674"/>
      <c r="D648" s="1229"/>
      <c r="E648" s="693" t="s">
        <v>1901</v>
      </c>
      <c r="F648" s="294"/>
      <c r="G648" s="295"/>
      <c r="H648" s="1226"/>
      <c r="I648" s="1231"/>
      <c r="J648" s="1226"/>
    </row>
    <row r="649" spans="1:10" ht="13.35" customHeight="1">
      <c r="A649" s="674"/>
      <c r="B649" s="674"/>
      <c r="D649" s="1229"/>
      <c r="E649" s="291" t="s">
        <v>42</v>
      </c>
      <c r="F649" s="294"/>
      <c r="G649" s="295"/>
      <c r="H649" s="1226"/>
      <c r="I649" s="1231"/>
      <c r="J649" s="1226"/>
    </row>
    <row r="650" spans="1:10" ht="13.35" customHeight="1">
      <c r="A650" s="674"/>
      <c r="B650" s="674"/>
      <c r="D650" s="1229"/>
      <c r="E650" s="291" t="s">
        <v>43</v>
      </c>
      <c r="F650" s="294"/>
      <c r="G650" s="295"/>
      <c r="H650" s="1226"/>
      <c r="I650" s="1231"/>
      <c r="J650" s="1226"/>
    </row>
    <row r="651" spans="1:10" ht="13.35" customHeight="1">
      <c r="A651" s="674"/>
      <c r="B651" s="674"/>
      <c r="D651" s="1229"/>
      <c r="E651" s="291" t="s">
        <v>44</v>
      </c>
      <c r="F651" s="294"/>
      <c r="G651" s="295"/>
      <c r="H651" s="1226"/>
      <c r="I651" s="1231"/>
      <c r="J651" s="1226"/>
    </row>
    <row r="652" spans="1:10" ht="13.35" customHeight="1">
      <c r="A652" s="674"/>
      <c r="B652" s="674"/>
      <c r="D652" s="1229"/>
      <c r="E652" s="291" t="s">
        <v>45</v>
      </c>
      <c r="F652" s="294"/>
      <c r="G652" s="295"/>
      <c r="H652" s="1226"/>
      <c r="I652" s="1231"/>
      <c r="J652" s="1226"/>
    </row>
    <row r="653" spans="1:10" ht="13.35" customHeight="1">
      <c r="A653" s="674"/>
      <c r="B653" s="674"/>
      <c r="D653" s="1229"/>
      <c r="E653" s="291" t="s">
        <v>46</v>
      </c>
      <c r="F653" s="294"/>
      <c r="G653" s="295"/>
      <c r="H653" s="1226"/>
      <c r="I653" s="1231"/>
      <c r="J653" s="1226"/>
    </row>
    <row r="654" spans="1:10" ht="13.35" customHeight="1">
      <c r="A654" s="674"/>
      <c r="B654" s="674"/>
      <c r="D654" s="1229"/>
      <c r="E654" s="291" t="s">
        <v>48</v>
      </c>
      <c r="F654" s="294"/>
      <c r="G654" s="295"/>
      <c r="H654" s="1226"/>
      <c r="I654" s="1231"/>
      <c r="J654" s="1226"/>
    </row>
    <row r="655" spans="1:10" ht="13.35" customHeight="1">
      <c r="A655" s="674"/>
      <c r="B655" s="674"/>
      <c r="D655" s="1229"/>
      <c r="E655" s="291" t="s">
        <v>49</v>
      </c>
      <c r="F655" s="294"/>
      <c r="G655" s="295"/>
      <c r="H655" s="1226"/>
      <c r="I655" s="1231"/>
      <c r="J655" s="1226"/>
    </row>
    <row r="656" spans="1:10" ht="13.35" customHeight="1">
      <c r="A656" s="674"/>
      <c r="B656" s="674"/>
      <c r="D656" s="1229"/>
      <c r="E656" s="291" t="s">
        <v>50</v>
      </c>
      <c r="F656" s="294"/>
      <c r="G656" s="295"/>
      <c r="H656" s="1226"/>
      <c r="I656" s="1231"/>
      <c r="J656" s="1226"/>
    </row>
    <row r="657" spans="1:10" ht="13.35" customHeight="1">
      <c r="A657" s="674"/>
      <c r="B657" s="674"/>
      <c r="D657" s="1229"/>
      <c r="E657" s="291" t="s">
        <v>51</v>
      </c>
      <c r="F657" s="294"/>
      <c r="G657" s="295"/>
      <c r="H657" s="1226"/>
      <c r="I657" s="1231"/>
      <c r="J657" s="1226"/>
    </row>
    <row r="658" spans="1:10" ht="13.35" customHeight="1">
      <c r="A658" s="674"/>
      <c r="B658" s="674"/>
      <c r="D658" s="1229"/>
      <c r="E658" s="291" t="s">
        <v>52</v>
      </c>
      <c r="F658" s="294"/>
      <c r="G658" s="295"/>
      <c r="H658" s="1226"/>
      <c r="I658" s="1231"/>
      <c r="J658" s="1226"/>
    </row>
    <row r="659" spans="1:10" ht="13.35" customHeight="1">
      <c r="A659" s="674"/>
      <c r="B659" s="674"/>
      <c r="D659" s="1229"/>
      <c r="E659" s="684" t="s">
        <v>1888</v>
      </c>
      <c r="F659" s="294"/>
      <c r="G659" s="295"/>
      <c r="H659" s="1226"/>
      <c r="I659" s="1231"/>
      <c r="J659" s="1226"/>
    </row>
    <row r="660" spans="1:10" ht="13.35" customHeight="1">
      <c r="A660" s="674"/>
      <c r="B660" s="674"/>
      <c r="D660" s="1229"/>
      <c r="E660" s="694" t="s">
        <v>557</v>
      </c>
      <c r="F660" s="695">
        <f>SUM(F642:F659)</f>
        <v>0</v>
      </c>
      <c r="G660" s="696"/>
      <c r="H660" s="1227"/>
      <c r="I660" s="1232"/>
      <c r="J660" s="1227"/>
    </row>
  </sheetData>
  <mergeCells count="130">
    <mergeCell ref="D642:D660"/>
    <mergeCell ref="H642:H660"/>
    <mergeCell ref="I642:I660"/>
    <mergeCell ref="J642:J660"/>
    <mergeCell ref="D602:D620"/>
    <mergeCell ref="H602:H620"/>
    <mergeCell ref="I602:I620"/>
    <mergeCell ref="J602:J620"/>
    <mergeCell ref="D622:D640"/>
    <mergeCell ref="H622:H640"/>
    <mergeCell ref="I622:I640"/>
    <mergeCell ref="J622:J640"/>
    <mergeCell ref="D562:D580"/>
    <mergeCell ref="H562:H580"/>
    <mergeCell ref="I562:I580"/>
    <mergeCell ref="J562:J580"/>
    <mergeCell ref="D582:D600"/>
    <mergeCell ref="H582:H600"/>
    <mergeCell ref="I582:I600"/>
    <mergeCell ref="J582:J600"/>
    <mergeCell ref="D522:D540"/>
    <mergeCell ref="H522:H540"/>
    <mergeCell ref="I522:I540"/>
    <mergeCell ref="J522:J540"/>
    <mergeCell ref="D542:D560"/>
    <mergeCell ref="H542:H560"/>
    <mergeCell ref="I542:I560"/>
    <mergeCell ref="J542:J560"/>
    <mergeCell ref="D482:D500"/>
    <mergeCell ref="H482:H500"/>
    <mergeCell ref="I482:I500"/>
    <mergeCell ref="J482:J500"/>
    <mergeCell ref="D502:D520"/>
    <mergeCell ref="H502:H520"/>
    <mergeCell ref="I502:I520"/>
    <mergeCell ref="J502:J520"/>
    <mergeCell ref="D442:D460"/>
    <mergeCell ref="H442:H460"/>
    <mergeCell ref="I442:I460"/>
    <mergeCell ref="J442:J460"/>
    <mergeCell ref="D462:D480"/>
    <mergeCell ref="H462:H480"/>
    <mergeCell ref="I462:I480"/>
    <mergeCell ref="J462:J480"/>
    <mergeCell ref="D402:D420"/>
    <mergeCell ref="H402:H420"/>
    <mergeCell ref="I402:I420"/>
    <mergeCell ref="J402:J420"/>
    <mergeCell ref="D422:D440"/>
    <mergeCell ref="H422:H440"/>
    <mergeCell ref="I422:I440"/>
    <mergeCell ref="J422:J440"/>
    <mergeCell ref="D362:D380"/>
    <mergeCell ref="H362:H380"/>
    <mergeCell ref="I362:I380"/>
    <mergeCell ref="J362:J380"/>
    <mergeCell ref="D382:D400"/>
    <mergeCell ref="H382:H400"/>
    <mergeCell ref="I382:I400"/>
    <mergeCell ref="J382:J400"/>
    <mergeCell ref="D322:D340"/>
    <mergeCell ref="H322:H340"/>
    <mergeCell ref="I322:I340"/>
    <mergeCell ref="J322:J340"/>
    <mergeCell ref="D342:D360"/>
    <mergeCell ref="H342:H360"/>
    <mergeCell ref="I342:I360"/>
    <mergeCell ref="J342:J360"/>
    <mergeCell ref="D282:D300"/>
    <mergeCell ref="H282:H300"/>
    <mergeCell ref="I282:I300"/>
    <mergeCell ref="J282:J300"/>
    <mergeCell ref="D302:D320"/>
    <mergeCell ref="H302:H320"/>
    <mergeCell ref="I302:I320"/>
    <mergeCell ref="J302:J320"/>
    <mergeCell ref="D242:D260"/>
    <mergeCell ref="H242:H260"/>
    <mergeCell ref="I242:I260"/>
    <mergeCell ref="J242:J260"/>
    <mergeCell ref="D262:D280"/>
    <mergeCell ref="H262:H280"/>
    <mergeCell ref="I262:I280"/>
    <mergeCell ref="J262:J280"/>
    <mergeCell ref="D202:D220"/>
    <mergeCell ref="H202:H220"/>
    <mergeCell ref="I202:I220"/>
    <mergeCell ref="J202:J220"/>
    <mergeCell ref="D222:D240"/>
    <mergeCell ref="H222:H240"/>
    <mergeCell ref="I222:I240"/>
    <mergeCell ref="J222:J240"/>
    <mergeCell ref="D162:D180"/>
    <mergeCell ref="H162:H180"/>
    <mergeCell ref="I162:I180"/>
    <mergeCell ref="J162:J180"/>
    <mergeCell ref="D182:D200"/>
    <mergeCell ref="H182:H200"/>
    <mergeCell ref="I182:I200"/>
    <mergeCell ref="J182:J200"/>
    <mergeCell ref="D122:D140"/>
    <mergeCell ref="H122:H140"/>
    <mergeCell ref="I122:I140"/>
    <mergeCell ref="J122:J140"/>
    <mergeCell ref="D142:D160"/>
    <mergeCell ref="H142:H160"/>
    <mergeCell ref="I142:I160"/>
    <mergeCell ref="J142:J160"/>
    <mergeCell ref="J82:J100"/>
    <mergeCell ref="D102:D120"/>
    <mergeCell ref="H102:H120"/>
    <mergeCell ref="I102:I120"/>
    <mergeCell ref="J102:J120"/>
    <mergeCell ref="D42:D60"/>
    <mergeCell ref="H42:H60"/>
    <mergeCell ref="I42:I60"/>
    <mergeCell ref="J42:J60"/>
    <mergeCell ref="D62:D80"/>
    <mergeCell ref="H62:H80"/>
    <mergeCell ref="I62:I80"/>
    <mergeCell ref="J62:J80"/>
    <mergeCell ref="A2:C2"/>
    <mergeCell ref="A3:C3"/>
    <mergeCell ref="A4:C4"/>
    <mergeCell ref="D8:E8"/>
    <mergeCell ref="D38:E38"/>
    <mergeCell ref="D39:E39"/>
    <mergeCell ref="D82:D100"/>
    <mergeCell ref="H82:H100"/>
    <mergeCell ref="I82:I100"/>
  </mergeCells>
  <conditionalFormatting sqref="R12:R34">
    <cfRule type="cellIs" dxfId="5" priority="3" operator="equal">
      <formula>"OK"</formula>
    </cfRule>
    <cfRule type="cellIs" dxfId="4" priority="4" operator="equal">
      <formula>"Error"</formula>
    </cfRule>
  </conditionalFormatting>
  <conditionalFormatting sqref="T12:T22">
    <cfRule type="cellIs" dxfId="3" priority="1" operator="equal">
      <formula>"OK"</formula>
    </cfRule>
    <cfRule type="cellIs" dxfId="2" priority="2" operator="equal">
      <formula>"Error"</formula>
    </cfRule>
  </conditionalFormatting>
  <dataValidations count="1">
    <dataValidation type="decimal" allowBlank="1" showInputMessage="1" showErrorMessage="1" errorTitle="Error" error="Please enter a number of +/- 11 digits" sqref="F282:F299 F642:F659 F622:F639 F602:F619 F582:F599 F562:F579 F542:F559 F522:F539 F502:F519 F42:F59 F462:F479 F442:F459 F422:F439 F402:F419 F382:F399 F362:F379 F342:F359 F322:F339 F302:F319 F142:F159 F262:F279 F242:F259 F222:F239 F202:F219 F182:F199 F162:F179 F122:F139 F102:F119 F82:F99 F482:F499 F62:F79 E12:P35" xr:uid="{70918620-50EB-44B3-B8A9-1E5D97EBD9FA}">
      <formula1>-99999999999</formula1>
      <formula2>99999999999</formula2>
    </dataValidation>
  </dataValidations>
  <pageMargins left="0.74803149606299202" right="0.74803149606299202" top="0.511811023622047" bottom="0.43307086614173201" header="0.511811023622047" footer="0.511811023622047"/>
  <pageSetup paperSize="9" scale="49" fitToHeight="0"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384AE-D494-4C6E-9931-1AFAAB8F2039}">
  <sheetPr codeName="Sheet5">
    <pageSetUpPr fitToPage="1"/>
  </sheetPr>
  <dimension ref="A1:O100"/>
  <sheetViews>
    <sheetView tabSelected="1" topLeftCell="B1" zoomScale="80" zoomScaleNormal="80" workbookViewId="0">
      <selection activeCell="B1" sqref="B1"/>
    </sheetView>
  </sheetViews>
  <sheetFormatPr defaultColWidth="9.42578125" defaultRowHeight="12.75"/>
  <cols>
    <col min="1" max="1" width="2.42578125" style="31" hidden="1" customWidth="1"/>
    <col min="2" max="2" width="66.42578125" style="31" customWidth="1"/>
    <col min="3" max="13" width="19" style="31" customWidth="1"/>
    <col min="14" max="14" width="3.42578125" style="31" customWidth="1"/>
    <col min="15" max="15" width="17.42578125" style="31" customWidth="1"/>
    <col min="16" max="16384" width="9.42578125" style="31"/>
  </cols>
  <sheetData>
    <row r="1" spans="2:15" ht="17.25" customHeight="1">
      <c r="B1" s="28" t="s">
        <v>536</v>
      </c>
      <c r="C1" s="29"/>
      <c r="D1" s="29"/>
      <c r="E1" s="29"/>
      <c r="F1" s="29"/>
      <c r="G1" s="29"/>
      <c r="H1" s="29"/>
      <c r="I1" s="29"/>
      <c r="J1" s="29"/>
      <c r="K1" s="29"/>
      <c r="L1" s="29"/>
      <c r="M1" s="29"/>
      <c r="N1" s="30"/>
    </row>
    <row r="2" spans="2:15" ht="16.5" customHeight="1">
      <c r="B2" s="328" t="s">
        <v>537</v>
      </c>
      <c r="C2" s="796" t="str">
        <f>'Cover Page'!F15</f>
        <v>&lt;&lt;Enter by Insurer&gt;&gt;</v>
      </c>
      <c r="D2" s="796"/>
    </row>
    <row r="3" spans="2:15" ht="16.5" customHeight="1">
      <c r="B3" s="328" t="s">
        <v>538</v>
      </c>
      <c r="C3" s="796" t="str">
        <f>TEXT(IF('Cover Page'!P13="","",'Cover Page'!P13), "[$-en-HK,1]dd mmm yyyy")</f>
        <v/>
      </c>
      <c r="D3" s="796"/>
    </row>
    <row r="4" spans="2:15" ht="16.5" customHeight="1">
      <c r="B4" s="328" t="s">
        <v>539</v>
      </c>
      <c r="C4" s="797"/>
      <c r="D4" s="797"/>
    </row>
    <row r="5" spans="2:15" ht="13.35" hidden="1" customHeight="1">
      <c r="B5" s="330"/>
      <c r="C5" s="330"/>
      <c r="D5" s="330"/>
      <c r="E5" s="330"/>
      <c r="F5" s="330"/>
      <c r="G5" s="330"/>
      <c r="H5" s="330"/>
      <c r="I5" s="330"/>
      <c r="J5" s="330"/>
      <c r="K5" s="330"/>
      <c r="L5" s="330"/>
      <c r="M5" s="330"/>
    </row>
    <row r="6" spans="2:15" ht="13.35" customHeight="1">
      <c r="B6" s="331" t="s">
        <v>540</v>
      </c>
    </row>
    <row r="7" spans="2:15" ht="13.35" customHeight="1">
      <c r="B7" s="332" t="s">
        <v>541</v>
      </c>
      <c r="C7" s="332" t="s">
        <v>542</v>
      </c>
      <c r="D7" s="332" t="s">
        <v>543</v>
      </c>
      <c r="E7" s="332" t="s">
        <v>544</v>
      </c>
      <c r="F7" s="332" t="s">
        <v>545</v>
      </c>
      <c r="G7" s="332" t="s">
        <v>546</v>
      </c>
      <c r="H7" s="332" t="s">
        <v>547</v>
      </c>
      <c r="I7" s="332" t="s">
        <v>548</v>
      </c>
      <c r="J7" s="332" t="s">
        <v>549</v>
      </c>
      <c r="K7" s="332" t="s">
        <v>550</v>
      </c>
      <c r="L7" s="332" t="s">
        <v>551</v>
      </c>
      <c r="M7" s="332" t="s">
        <v>552</v>
      </c>
      <c r="O7" s="332" t="s">
        <v>553</v>
      </c>
    </row>
    <row r="8" spans="2:15" ht="13.35" customHeight="1">
      <c r="B8" s="333"/>
      <c r="C8" s="798" t="s">
        <v>554</v>
      </c>
      <c r="D8" s="799"/>
      <c r="E8" s="799"/>
      <c r="F8" s="799"/>
      <c r="G8" s="799"/>
      <c r="H8" s="799"/>
      <c r="I8" s="799"/>
      <c r="J8" s="798" t="s">
        <v>555</v>
      </c>
      <c r="K8" s="799"/>
      <c r="L8" s="798" t="s">
        <v>556</v>
      </c>
      <c r="M8" s="800" t="s">
        <v>557</v>
      </c>
      <c r="O8" s="800" t="s">
        <v>558</v>
      </c>
    </row>
    <row r="9" spans="2:15" ht="45" customHeight="1">
      <c r="B9" s="336"/>
      <c r="C9" s="798" t="s">
        <v>559</v>
      </c>
      <c r="D9" s="799"/>
      <c r="E9" s="799"/>
      <c r="F9" s="799"/>
      <c r="G9" s="799"/>
      <c r="H9" s="799"/>
      <c r="I9" s="798" t="s">
        <v>560</v>
      </c>
      <c r="J9" s="798" t="s">
        <v>561</v>
      </c>
      <c r="K9" s="798" t="s">
        <v>560</v>
      </c>
      <c r="L9" s="799"/>
      <c r="M9" s="801"/>
      <c r="O9" s="801"/>
    </row>
    <row r="10" spans="2:15" ht="153" customHeight="1">
      <c r="B10" s="337" t="s">
        <v>562</v>
      </c>
      <c r="C10" s="334" t="s">
        <v>563</v>
      </c>
      <c r="D10" s="334" t="s">
        <v>564</v>
      </c>
      <c r="E10" s="334" t="s">
        <v>565</v>
      </c>
      <c r="F10" s="334" t="s">
        <v>13</v>
      </c>
      <c r="G10" s="334" t="s">
        <v>566</v>
      </c>
      <c r="H10" s="334" t="s">
        <v>557</v>
      </c>
      <c r="I10" s="799"/>
      <c r="J10" s="799"/>
      <c r="K10" s="799"/>
      <c r="L10" s="799"/>
      <c r="M10" s="802"/>
      <c r="O10" s="802"/>
    </row>
    <row r="11" spans="2:15" ht="13.35" customHeight="1">
      <c r="B11" s="338"/>
      <c r="C11" s="339"/>
      <c r="D11" s="339"/>
      <c r="E11" s="339"/>
      <c r="F11" s="339"/>
      <c r="G11" s="339"/>
      <c r="H11" s="339"/>
      <c r="I11" s="339"/>
      <c r="J11" s="339"/>
      <c r="K11" s="339"/>
      <c r="L11" s="339"/>
      <c r="M11" s="338"/>
      <c r="O11" s="338"/>
    </row>
    <row r="12" spans="2:15" ht="13.35" customHeight="1">
      <c r="B12" s="337" t="s">
        <v>567</v>
      </c>
      <c r="C12" s="32"/>
      <c r="D12" s="32"/>
      <c r="E12" s="32"/>
      <c r="F12" s="32"/>
      <c r="G12" s="32"/>
      <c r="H12" s="33">
        <f>SUM(C12:G12)</f>
        <v>0</v>
      </c>
      <c r="I12" s="32"/>
      <c r="J12" s="32"/>
      <c r="K12" s="32"/>
      <c r="L12" s="32"/>
      <c r="M12" s="33">
        <f>SUM(H12:L12)</f>
        <v>0</v>
      </c>
      <c r="O12" s="33">
        <f>SUM(J12:K12)</f>
        <v>0</v>
      </c>
    </row>
    <row r="13" spans="2:15" ht="13.35" customHeight="1">
      <c r="B13" s="337" t="s">
        <v>568</v>
      </c>
      <c r="C13" s="34"/>
      <c r="D13" s="34"/>
      <c r="E13" s="34"/>
      <c r="F13" s="34"/>
      <c r="G13" s="34"/>
      <c r="H13" s="34"/>
      <c r="I13" s="34"/>
      <c r="J13" s="33">
        <f>SUM('B.G.R.1A GI Results (AY)'!EZ51,'B.G.R.1B GI Results (UY)'!EZ51)-'B.FMA Fund Movement'!K13</f>
        <v>0</v>
      </c>
      <c r="K13" s="32"/>
      <c r="L13" s="34"/>
      <c r="M13" s="33">
        <f>SUM(J13:K13)</f>
        <v>0</v>
      </c>
      <c r="O13" s="33">
        <f>SUM(J13:K13)</f>
        <v>0</v>
      </c>
    </row>
    <row r="14" spans="2:15" ht="13.35" customHeight="1">
      <c r="B14" s="337" t="s">
        <v>569</v>
      </c>
      <c r="C14" s="33">
        <f>C15+C20</f>
        <v>0</v>
      </c>
      <c r="D14" s="33">
        <f>D15+D20</f>
        <v>0</v>
      </c>
      <c r="E14" s="33">
        <f>E15+E20</f>
        <v>0</v>
      </c>
      <c r="F14" s="33">
        <f>F15+F20</f>
        <v>0</v>
      </c>
      <c r="G14" s="33">
        <f>G15+G20</f>
        <v>0</v>
      </c>
      <c r="H14" s="33">
        <f t="shared" ref="H14:H38" si="0">SUM(C14:G14)</f>
        <v>0</v>
      </c>
      <c r="I14" s="33">
        <f>I15+I20</f>
        <v>0</v>
      </c>
      <c r="J14" s="34"/>
      <c r="K14" s="34"/>
      <c r="L14" s="34"/>
      <c r="M14" s="33">
        <f t="shared" ref="M14:M38" si="1">SUM(H14:L14)</f>
        <v>0</v>
      </c>
      <c r="O14" s="34"/>
    </row>
    <row r="15" spans="2:15" ht="13.35" customHeight="1">
      <c r="B15" s="340" t="s">
        <v>570</v>
      </c>
      <c r="C15" s="33">
        <f>C16-C17+C18-C19</f>
        <v>0</v>
      </c>
      <c r="D15" s="33">
        <f>D16-D17+D18-D19</f>
        <v>0</v>
      </c>
      <c r="E15" s="33">
        <f>E16-E17+E18-E19</f>
        <v>0</v>
      </c>
      <c r="F15" s="33">
        <f>F16-F17+F18-F19</f>
        <v>0</v>
      </c>
      <c r="G15" s="33">
        <f>G16-G17+G18-G19</f>
        <v>0</v>
      </c>
      <c r="H15" s="33">
        <f t="shared" si="0"/>
        <v>0</v>
      </c>
      <c r="I15" s="34"/>
      <c r="J15" s="34"/>
      <c r="K15" s="34"/>
      <c r="L15" s="34"/>
      <c r="M15" s="33">
        <f t="shared" si="1"/>
        <v>0</v>
      </c>
      <c r="O15" s="34"/>
    </row>
    <row r="16" spans="2:15" ht="13.35" customHeight="1">
      <c r="B16" s="341" t="s">
        <v>571</v>
      </c>
      <c r="C16" s="32"/>
      <c r="D16" s="32"/>
      <c r="E16" s="32"/>
      <c r="F16" s="32"/>
      <c r="G16" s="32"/>
      <c r="H16" s="33">
        <f t="shared" si="0"/>
        <v>0</v>
      </c>
      <c r="I16" s="34"/>
      <c r="J16" s="34"/>
      <c r="K16" s="34"/>
      <c r="L16" s="34"/>
      <c r="M16" s="33">
        <f t="shared" si="1"/>
        <v>0</v>
      </c>
      <c r="O16" s="34"/>
    </row>
    <row r="17" spans="2:15" ht="13.35" customHeight="1">
      <c r="B17" s="342" t="s">
        <v>572</v>
      </c>
      <c r="C17" s="32"/>
      <c r="D17" s="32"/>
      <c r="E17" s="32"/>
      <c r="F17" s="32"/>
      <c r="G17" s="32"/>
      <c r="H17" s="33">
        <f t="shared" si="0"/>
        <v>0</v>
      </c>
      <c r="I17" s="34"/>
      <c r="J17" s="34"/>
      <c r="K17" s="34"/>
      <c r="L17" s="34"/>
      <c r="M17" s="33">
        <f t="shared" si="1"/>
        <v>0</v>
      </c>
      <c r="O17" s="34"/>
    </row>
    <row r="18" spans="2:15" ht="13.35" customHeight="1">
      <c r="B18" s="341" t="s">
        <v>573</v>
      </c>
      <c r="C18" s="32"/>
      <c r="D18" s="32"/>
      <c r="E18" s="32"/>
      <c r="F18" s="32"/>
      <c r="G18" s="32"/>
      <c r="H18" s="33">
        <f t="shared" si="0"/>
        <v>0</v>
      </c>
      <c r="I18" s="34"/>
      <c r="J18" s="34"/>
      <c r="K18" s="34"/>
      <c r="L18" s="34"/>
      <c r="M18" s="33">
        <f t="shared" si="1"/>
        <v>0</v>
      </c>
      <c r="O18" s="34"/>
    </row>
    <row r="19" spans="2:15" ht="13.35" customHeight="1">
      <c r="B19" s="342" t="s">
        <v>572</v>
      </c>
      <c r="C19" s="32"/>
      <c r="D19" s="32"/>
      <c r="E19" s="32"/>
      <c r="F19" s="32"/>
      <c r="G19" s="32"/>
      <c r="H19" s="33">
        <f t="shared" si="0"/>
        <v>0</v>
      </c>
      <c r="I19" s="34"/>
      <c r="J19" s="34"/>
      <c r="K19" s="34"/>
      <c r="L19" s="34"/>
      <c r="M19" s="33">
        <f t="shared" si="1"/>
        <v>0</v>
      </c>
      <c r="O19" s="34"/>
    </row>
    <row r="20" spans="2:15" ht="13.35" customHeight="1">
      <c r="B20" s="340" t="s">
        <v>574</v>
      </c>
      <c r="C20" s="33">
        <f>C21-C22+C23-C24</f>
        <v>0</v>
      </c>
      <c r="D20" s="33">
        <f>D21-D22+D23-D24</f>
        <v>0</v>
      </c>
      <c r="E20" s="33">
        <f>E21-E22+E23-E24</f>
        <v>0</v>
      </c>
      <c r="F20" s="33">
        <f>F21-F22+F23-F24</f>
        <v>0</v>
      </c>
      <c r="G20" s="33">
        <f>G21-G22+G23-G24</f>
        <v>0</v>
      </c>
      <c r="H20" s="33">
        <f t="shared" si="0"/>
        <v>0</v>
      </c>
      <c r="I20" s="33">
        <f>I21-I22+I23-I24</f>
        <v>0</v>
      </c>
      <c r="J20" s="34"/>
      <c r="K20" s="34"/>
      <c r="L20" s="34"/>
      <c r="M20" s="33">
        <f t="shared" si="1"/>
        <v>0</v>
      </c>
      <c r="O20" s="34"/>
    </row>
    <row r="21" spans="2:15" ht="13.35" customHeight="1">
      <c r="B21" s="341" t="s">
        <v>571</v>
      </c>
      <c r="C21" s="32"/>
      <c r="D21" s="32"/>
      <c r="E21" s="32"/>
      <c r="F21" s="32"/>
      <c r="G21" s="32"/>
      <c r="H21" s="33">
        <f t="shared" si="0"/>
        <v>0</v>
      </c>
      <c r="I21" s="32"/>
      <c r="J21" s="34"/>
      <c r="K21" s="34"/>
      <c r="L21" s="34"/>
      <c r="M21" s="33">
        <f t="shared" si="1"/>
        <v>0</v>
      </c>
      <c r="O21" s="34"/>
    </row>
    <row r="22" spans="2:15" ht="13.35" customHeight="1">
      <c r="B22" s="342" t="s">
        <v>572</v>
      </c>
      <c r="C22" s="32"/>
      <c r="D22" s="32"/>
      <c r="E22" s="32"/>
      <c r="F22" s="32"/>
      <c r="G22" s="32"/>
      <c r="H22" s="33">
        <f t="shared" si="0"/>
        <v>0</v>
      </c>
      <c r="I22" s="32"/>
      <c r="J22" s="34"/>
      <c r="K22" s="34"/>
      <c r="L22" s="34"/>
      <c r="M22" s="33">
        <f t="shared" si="1"/>
        <v>0</v>
      </c>
      <c r="O22" s="34"/>
    </row>
    <row r="23" spans="2:15" ht="13.35" customHeight="1">
      <c r="B23" s="341" t="s">
        <v>573</v>
      </c>
      <c r="C23" s="32"/>
      <c r="D23" s="32"/>
      <c r="E23" s="32"/>
      <c r="F23" s="32"/>
      <c r="G23" s="32"/>
      <c r="H23" s="33">
        <f t="shared" si="0"/>
        <v>0</v>
      </c>
      <c r="I23" s="32"/>
      <c r="J23" s="34"/>
      <c r="K23" s="34"/>
      <c r="L23" s="34"/>
      <c r="M23" s="33">
        <f t="shared" si="1"/>
        <v>0</v>
      </c>
      <c r="O23" s="34"/>
    </row>
    <row r="24" spans="2:15" ht="13.35" customHeight="1">
      <c r="B24" s="342" t="s">
        <v>572</v>
      </c>
      <c r="C24" s="32"/>
      <c r="D24" s="32"/>
      <c r="E24" s="32"/>
      <c r="F24" s="32"/>
      <c r="G24" s="32"/>
      <c r="H24" s="33">
        <f t="shared" si="0"/>
        <v>0</v>
      </c>
      <c r="I24" s="32"/>
      <c r="J24" s="34"/>
      <c r="K24" s="34"/>
      <c r="L24" s="34"/>
      <c r="M24" s="33">
        <f t="shared" si="1"/>
        <v>0</v>
      </c>
      <c r="O24" s="34"/>
    </row>
    <row r="25" spans="2:15" ht="13.35" customHeight="1">
      <c r="B25" s="343" t="s">
        <v>575</v>
      </c>
      <c r="C25" s="33">
        <f>SUM(C26,C32:C33)</f>
        <v>0</v>
      </c>
      <c r="D25" s="33">
        <f>SUM(D26,D32:D33)</f>
        <v>0</v>
      </c>
      <c r="E25" s="33">
        <f>SUM(E26,E32:E33)</f>
        <v>0</v>
      </c>
      <c r="F25" s="33">
        <f>SUM(F26,F32:F33)</f>
        <v>0</v>
      </c>
      <c r="G25" s="33">
        <f>SUM(G26,G32:G33)</f>
        <v>0</v>
      </c>
      <c r="H25" s="33">
        <f t="shared" si="0"/>
        <v>0</v>
      </c>
      <c r="I25" s="33">
        <f>SUM(I26,I32:I33)</f>
        <v>0</v>
      </c>
      <c r="J25" s="33">
        <f>SUM(J26,J32:J33)</f>
        <v>0</v>
      </c>
      <c r="K25" s="33">
        <f>SUM(K26,K32:K33)</f>
        <v>0</v>
      </c>
      <c r="L25" s="33">
        <f>SUM(L26,L32:L33)</f>
        <v>0</v>
      </c>
      <c r="M25" s="33">
        <f t="shared" si="1"/>
        <v>0</v>
      </c>
      <c r="O25" s="33">
        <f t="shared" ref="O25:O31" si="2">SUM(J25:K25)</f>
        <v>0</v>
      </c>
    </row>
    <row r="26" spans="2:15" ht="13.35" customHeight="1">
      <c r="B26" s="340" t="s">
        <v>576</v>
      </c>
      <c r="C26" s="33">
        <f>SUM(C27:C31)</f>
        <v>0</v>
      </c>
      <c r="D26" s="33">
        <f>SUM(D27:D31)</f>
        <v>0</v>
      </c>
      <c r="E26" s="33">
        <f>SUM(E27:E31)</f>
        <v>0</v>
      </c>
      <c r="F26" s="33">
        <f>SUM(F27:F31)</f>
        <v>0</v>
      </c>
      <c r="G26" s="33">
        <f>SUM(G27:G31)</f>
        <v>0</v>
      </c>
      <c r="H26" s="33">
        <f t="shared" si="0"/>
        <v>0</v>
      </c>
      <c r="I26" s="33">
        <f>SUM(I27:I31)</f>
        <v>0</v>
      </c>
      <c r="J26" s="33">
        <f>SUM(J27:J31)</f>
        <v>0</v>
      </c>
      <c r="K26" s="33">
        <f>SUM(K27:K31)</f>
        <v>0</v>
      </c>
      <c r="L26" s="33">
        <f>SUM(L27:L31)</f>
        <v>0</v>
      </c>
      <c r="M26" s="33">
        <f t="shared" si="1"/>
        <v>0</v>
      </c>
      <c r="O26" s="33">
        <f t="shared" si="2"/>
        <v>0</v>
      </c>
    </row>
    <row r="27" spans="2:15" ht="13.35" customHeight="1">
      <c r="B27" s="341" t="s">
        <v>577</v>
      </c>
      <c r="C27" s="32"/>
      <c r="D27" s="32"/>
      <c r="E27" s="32"/>
      <c r="F27" s="32"/>
      <c r="G27" s="32"/>
      <c r="H27" s="33">
        <f t="shared" si="0"/>
        <v>0</v>
      </c>
      <c r="I27" s="32"/>
      <c r="J27" s="32"/>
      <c r="K27" s="32"/>
      <c r="L27" s="32"/>
      <c r="M27" s="33">
        <f t="shared" si="1"/>
        <v>0</v>
      </c>
      <c r="O27" s="33">
        <f t="shared" si="2"/>
        <v>0</v>
      </c>
    </row>
    <row r="28" spans="2:15" ht="13.35" customHeight="1">
      <c r="B28" s="341" t="s">
        <v>578</v>
      </c>
      <c r="C28" s="32"/>
      <c r="D28" s="32"/>
      <c r="E28" s="32"/>
      <c r="F28" s="32"/>
      <c r="G28" s="32"/>
      <c r="H28" s="33">
        <f t="shared" si="0"/>
        <v>0</v>
      </c>
      <c r="I28" s="32"/>
      <c r="J28" s="32"/>
      <c r="K28" s="32"/>
      <c r="L28" s="32"/>
      <c r="M28" s="33">
        <f t="shared" si="1"/>
        <v>0</v>
      </c>
      <c r="O28" s="33">
        <f t="shared" si="2"/>
        <v>0</v>
      </c>
    </row>
    <row r="29" spans="2:15" ht="13.35" customHeight="1">
      <c r="B29" s="341" t="s">
        <v>579</v>
      </c>
      <c r="C29" s="32"/>
      <c r="D29" s="32"/>
      <c r="E29" s="32"/>
      <c r="F29" s="32"/>
      <c r="G29" s="32"/>
      <c r="H29" s="33">
        <f t="shared" si="0"/>
        <v>0</v>
      </c>
      <c r="I29" s="32"/>
      <c r="J29" s="32"/>
      <c r="K29" s="32"/>
      <c r="L29" s="32"/>
      <c r="M29" s="33">
        <f t="shared" si="1"/>
        <v>0</v>
      </c>
      <c r="O29" s="33">
        <f t="shared" si="2"/>
        <v>0</v>
      </c>
    </row>
    <row r="30" spans="2:15" ht="13.35" customHeight="1">
      <c r="B30" s="341" t="s">
        <v>580</v>
      </c>
      <c r="C30" s="32"/>
      <c r="D30" s="32"/>
      <c r="E30" s="32"/>
      <c r="F30" s="32"/>
      <c r="G30" s="32"/>
      <c r="H30" s="33">
        <f t="shared" si="0"/>
        <v>0</v>
      </c>
      <c r="I30" s="32"/>
      <c r="J30" s="32"/>
      <c r="K30" s="32"/>
      <c r="L30" s="32"/>
      <c r="M30" s="33">
        <f t="shared" si="1"/>
        <v>0</v>
      </c>
      <c r="O30" s="33">
        <f t="shared" si="2"/>
        <v>0</v>
      </c>
    </row>
    <row r="31" spans="2:15" ht="13.35" customHeight="1">
      <c r="B31" s="341" t="s">
        <v>581</v>
      </c>
      <c r="C31" s="32"/>
      <c r="D31" s="32"/>
      <c r="E31" s="32"/>
      <c r="F31" s="32"/>
      <c r="G31" s="32"/>
      <c r="H31" s="33">
        <f t="shared" si="0"/>
        <v>0</v>
      </c>
      <c r="I31" s="32"/>
      <c r="J31" s="32"/>
      <c r="K31" s="32"/>
      <c r="L31" s="32"/>
      <c r="M31" s="33">
        <f t="shared" si="1"/>
        <v>0</v>
      </c>
      <c r="O31" s="33">
        <f t="shared" si="2"/>
        <v>0</v>
      </c>
    </row>
    <row r="32" spans="2:15" ht="13.35" customHeight="1">
      <c r="B32" s="340" t="s">
        <v>582</v>
      </c>
      <c r="C32" s="32"/>
      <c r="D32" s="32"/>
      <c r="E32" s="32"/>
      <c r="F32" s="32"/>
      <c r="G32" s="32"/>
      <c r="H32" s="33">
        <f t="shared" si="0"/>
        <v>0</v>
      </c>
      <c r="I32" s="32"/>
      <c r="J32" s="34"/>
      <c r="K32" s="34"/>
      <c r="L32" s="32"/>
      <c r="M32" s="33">
        <f t="shared" si="1"/>
        <v>0</v>
      </c>
      <c r="O32" s="34"/>
    </row>
    <row r="33" spans="2:15" ht="13.35" customHeight="1">
      <c r="B33" s="340" t="s">
        <v>575</v>
      </c>
      <c r="C33" s="33">
        <f>SUM(C34:C38)</f>
        <v>0</v>
      </c>
      <c r="D33" s="33">
        <f>SUM(D34:D38)</f>
        <v>0</v>
      </c>
      <c r="E33" s="33">
        <f>SUM(E34:E38)</f>
        <v>0</v>
      </c>
      <c r="F33" s="33">
        <f>SUM(F34:F38)</f>
        <v>0</v>
      </c>
      <c r="G33" s="33">
        <f>SUM(G34:G38)</f>
        <v>0</v>
      </c>
      <c r="H33" s="33">
        <f t="shared" si="0"/>
        <v>0</v>
      </c>
      <c r="I33" s="33">
        <f>SUM(I34:I38)</f>
        <v>0</v>
      </c>
      <c r="J33" s="33">
        <f>SUM(J34:J38)</f>
        <v>0</v>
      </c>
      <c r="K33" s="33">
        <f>SUM(K34:K38)</f>
        <v>0</v>
      </c>
      <c r="L33" s="33">
        <f>SUM(L34:L38)</f>
        <v>0</v>
      </c>
      <c r="M33" s="33">
        <f t="shared" si="1"/>
        <v>0</v>
      </c>
      <c r="O33" s="33">
        <f t="shared" ref="O33:O38" si="3">SUM(J33:K33)</f>
        <v>0</v>
      </c>
    </row>
    <row r="34" spans="2:15" ht="13.35" customHeight="1">
      <c r="B34" s="35"/>
      <c r="C34" s="32"/>
      <c r="D34" s="32"/>
      <c r="E34" s="32"/>
      <c r="F34" s="32"/>
      <c r="G34" s="32"/>
      <c r="H34" s="33">
        <f t="shared" si="0"/>
        <v>0</v>
      </c>
      <c r="I34" s="32"/>
      <c r="J34" s="32"/>
      <c r="K34" s="32"/>
      <c r="L34" s="32"/>
      <c r="M34" s="33">
        <f t="shared" si="1"/>
        <v>0</v>
      </c>
      <c r="O34" s="33">
        <f t="shared" si="3"/>
        <v>0</v>
      </c>
    </row>
    <row r="35" spans="2:15" ht="13.35" customHeight="1">
      <c r="B35" s="35"/>
      <c r="C35" s="32"/>
      <c r="D35" s="32"/>
      <c r="E35" s="32"/>
      <c r="F35" s="32"/>
      <c r="G35" s="32"/>
      <c r="H35" s="33">
        <f t="shared" si="0"/>
        <v>0</v>
      </c>
      <c r="I35" s="32"/>
      <c r="J35" s="32"/>
      <c r="K35" s="32"/>
      <c r="L35" s="32"/>
      <c r="M35" s="33">
        <f t="shared" si="1"/>
        <v>0</v>
      </c>
      <c r="O35" s="33">
        <f t="shared" si="3"/>
        <v>0</v>
      </c>
    </row>
    <row r="36" spans="2:15" ht="13.35" customHeight="1">
      <c r="B36" s="35"/>
      <c r="C36" s="32"/>
      <c r="D36" s="32"/>
      <c r="E36" s="32"/>
      <c r="F36" s="32"/>
      <c r="G36" s="32"/>
      <c r="H36" s="33">
        <f t="shared" si="0"/>
        <v>0</v>
      </c>
      <c r="I36" s="32"/>
      <c r="J36" s="32"/>
      <c r="K36" s="32"/>
      <c r="L36" s="32"/>
      <c r="M36" s="33">
        <f t="shared" si="1"/>
        <v>0</v>
      </c>
      <c r="O36" s="33">
        <f t="shared" si="3"/>
        <v>0</v>
      </c>
    </row>
    <row r="37" spans="2:15" ht="13.35" customHeight="1">
      <c r="B37" s="35"/>
      <c r="C37" s="32"/>
      <c r="D37" s="32"/>
      <c r="E37" s="32"/>
      <c r="F37" s="32"/>
      <c r="G37" s="32"/>
      <c r="H37" s="33">
        <f t="shared" si="0"/>
        <v>0</v>
      </c>
      <c r="I37" s="32"/>
      <c r="J37" s="32"/>
      <c r="K37" s="32"/>
      <c r="L37" s="32"/>
      <c r="M37" s="33">
        <f t="shared" si="1"/>
        <v>0</v>
      </c>
      <c r="O37" s="33">
        <f t="shared" si="3"/>
        <v>0</v>
      </c>
    </row>
    <row r="38" spans="2:15" ht="13.35" customHeight="1">
      <c r="B38" s="35"/>
      <c r="C38" s="32"/>
      <c r="D38" s="32"/>
      <c r="E38" s="32"/>
      <c r="F38" s="32"/>
      <c r="G38" s="32"/>
      <c r="H38" s="33">
        <f t="shared" si="0"/>
        <v>0</v>
      </c>
      <c r="I38" s="32"/>
      <c r="J38" s="32"/>
      <c r="K38" s="32"/>
      <c r="L38" s="32"/>
      <c r="M38" s="33">
        <f t="shared" si="1"/>
        <v>0</v>
      </c>
      <c r="O38" s="33">
        <f t="shared" si="3"/>
        <v>0</v>
      </c>
    </row>
    <row r="39" spans="2:15" s="36" customFormat="1" ht="36.75" customHeight="1">
      <c r="B39" s="344"/>
      <c r="C39" s="344"/>
      <c r="D39" s="344"/>
      <c r="E39" s="344"/>
      <c r="F39" s="344"/>
      <c r="G39" s="344"/>
      <c r="H39" s="344"/>
      <c r="I39" s="344"/>
      <c r="J39" s="344"/>
      <c r="K39" s="344"/>
      <c r="L39" s="344"/>
      <c r="M39" s="344"/>
      <c r="O39" s="344"/>
    </row>
    <row r="40" spans="2:15" s="36" customFormat="1" ht="13.35" customHeight="1"/>
    <row r="41" spans="2:15" ht="13.35" customHeight="1">
      <c r="B41" s="337" t="s">
        <v>583</v>
      </c>
      <c r="C41" s="33">
        <f>C42+C53</f>
        <v>0</v>
      </c>
      <c r="D41" s="33">
        <f>D42+D53</f>
        <v>0</v>
      </c>
      <c r="E41" s="33">
        <f>E42+E53</f>
        <v>0</v>
      </c>
      <c r="F41" s="33">
        <f>F42+F53</f>
        <v>0</v>
      </c>
      <c r="G41" s="33">
        <f>G42+G53</f>
        <v>0</v>
      </c>
      <c r="H41" s="33">
        <f t="shared" ref="H41:H78" si="4">SUM(C41:G41)</f>
        <v>0</v>
      </c>
      <c r="I41" s="33">
        <f>I42+I53</f>
        <v>0</v>
      </c>
      <c r="J41" s="34"/>
      <c r="K41" s="34"/>
      <c r="L41" s="34"/>
      <c r="M41" s="33">
        <f t="shared" ref="M41:M78" si="5">SUM(H41:L41)</f>
        <v>0</v>
      </c>
      <c r="O41" s="34"/>
    </row>
    <row r="42" spans="2:15" ht="13.35" customHeight="1">
      <c r="B42" s="340" t="s">
        <v>570</v>
      </c>
      <c r="C42" s="33">
        <f>SUM(C43,C45,C47,C49,C51)-SUM(C44,C46,C48,C50,C52)</f>
        <v>0</v>
      </c>
      <c r="D42" s="33">
        <f>SUM(D43,D45,D47,D49,D51)-SUM(D44,D46,D48,D50,D52)</f>
        <v>0</v>
      </c>
      <c r="E42" s="33">
        <f>SUM(E43,E45,E47,E49,E51)-SUM(E44,E46,E48,E50,E52)</f>
        <v>0</v>
      </c>
      <c r="F42" s="33">
        <f>SUM(F43,F45,F47,F49,F51)-SUM(F44,F46,F48,F50,F52)</f>
        <v>0</v>
      </c>
      <c r="G42" s="33">
        <f>SUM(G43,G45,G47,G49,G51)-SUM(G44,G46,G48,G50,G52)</f>
        <v>0</v>
      </c>
      <c r="H42" s="33">
        <f t="shared" si="4"/>
        <v>0</v>
      </c>
      <c r="I42" s="34"/>
      <c r="J42" s="34"/>
      <c r="K42" s="34"/>
      <c r="L42" s="34"/>
      <c r="M42" s="33">
        <f t="shared" si="5"/>
        <v>0</v>
      </c>
      <c r="O42" s="34"/>
    </row>
    <row r="43" spans="2:15" ht="13.35" customHeight="1">
      <c r="B43" s="341" t="s">
        <v>584</v>
      </c>
      <c r="C43" s="32"/>
      <c r="D43" s="32"/>
      <c r="E43" s="32"/>
      <c r="F43" s="32"/>
      <c r="G43" s="32"/>
      <c r="H43" s="33">
        <f t="shared" si="4"/>
        <v>0</v>
      </c>
      <c r="I43" s="34"/>
      <c r="J43" s="34"/>
      <c r="K43" s="34"/>
      <c r="L43" s="34"/>
      <c r="M43" s="33">
        <f t="shared" si="5"/>
        <v>0</v>
      </c>
      <c r="O43" s="34"/>
    </row>
    <row r="44" spans="2:15" ht="13.35" customHeight="1">
      <c r="B44" s="342" t="s">
        <v>585</v>
      </c>
      <c r="C44" s="32"/>
      <c r="D44" s="32"/>
      <c r="E44" s="32"/>
      <c r="F44" s="32"/>
      <c r="G44" s="32"/>
      <c r="H44" s="33">
        <f t="shared" si="4"/>
        <v>0</v>
      </c>
      <c r="I44" s="34"/>
      <c r="J44" s="34"/>
      <c r="K44" s="34"/>
      <c r="L44" s="34"/>
      <c r="M44" s="33">
        <f t="shared" si="5"/>
        <v>0</v>
      </c>
      <c r="O44" s="34"/>
    </row>
    <row r="45" spans="2:15" ht="13.35" customHeight="1">
      <c r="B45" s="341" t="s">
        <v>586</v>
      </c>
      <c r="C45" s="32"/>
      <c r="D45" s="32"/>
      <c r="E45" s="32"/>
      <c r="F45" s="32"/>
      <c r="G45" s="32"/>
      <c r="H45" s="33">
        <f t="shared" si="4"/>
        <v>0</v>
      </c>
      <c r="I45" s="34"/>
      <c r="J45" s="34"/>
      <c r="K45" s="34"/>
      <c r="L45" s="34"/>
      <c r="M45" s="33">
        <f t="shared" si="5"/>
        <v>0</v>
      </c>
      <c r="O45" s="34"/>
    </row>
    <row r="46" spans="2:15" ht="13.35" customHeight="1">
      <c r="B46" s="342" t="s">
        <v>585</v>
      </c>
      <c r="C46" s="32"/>
      <c r="D46" s="32"/>
      <c r="E46" s="32"/>
      <c r="F46" s="32"/>
      <c r="G46" s="32"/>
      <c r="H46" s="33">
        <f t="shared" si="4"/>
        <v>0</v>
      </c>
      <c r="I46" s="34"/>
      <c r="J46" s="34"/>
      <c r="K46" s="34"/>
      <c r="L46" s="34"/>
      <c r="M46" s="33">
        <f t="shared" si="5"/>
        <v>0</v>
      </c>
      <c r="O46" s="34"/>
    </row>
    <row r="47" spans="2:15" ht="13.35" customHeight="1">
      <c r="B47" s="341" t="s">
        <v>587</v>
      </c>
      <c r="C47" s="32"/>
      <c r="D47" s="32"/>
      <c r="E47" s="32"/>
      <c r="F47" s="32"/>
      <c r="G47" s="32"/>
      <c r="H47" s="33">
        <f t="shared" si="4"/>
        <v>0</v>
      </c>
      <c r="I47" s="34"/>
      <c r="J47" s="34"/>
      <c r="K47" s="34"/>
      <c r="L47" s="34"/>
      <c r="M47" s="33">
        <f t="shared" si="5"/>
        <v>0</v>
      </c>
      <c r="O47" s="34"/>
    </row>
    <row r="48" spans="2:15" ht="13.35" customHeight="1">
      <c r="B48" s="342" t="s">
        <v>585</v>
      </c>
      <c r="C48" s="32"/>
      <c r="D48" s="32"/>
      <c r="E48" s="32"/>
      <c r="F48" s="32"/>
      <c r="G48" s="32"/>
      <c r="H48" s="33">
        <f t="shared" si="4"/>
        <v>0</v>
      </c>
      <c r="I48" s="34"/>
      <c r="J48" s="34"/>
      <c r="K48" s="34"/>
      <c r="L48" s="34"/>
      <c r="M48" s="33">
        <f t="shared" si="5"/>
        <v>0</v>
      </c>
      <c r="O48" s="34"/>
    </row>
    <row r="49" spans="2:15" ht="13.35" customHeight="1">
      <c r="B49" s="341" t="s">
        <v>588</v>
      </c>
      <c r="C49" s="32"/>
      <c r="D49" s="32"/>
      <c r="E49" s="32"/>
      <c r="F49" s="32"/>
      <c r="G49" s="32"/>
      <c r="H49" s="33">
        <f t="shared" si="4"/>
        <v>0</v>
      </c>
      <c r="I49" s="34"/>
      <c r="J49" s="34"/>
      <c r="K49" s="34"/>
      <c r="L49" s="34"/>
      <c r="M49" s="33">
        <f t="shared" si="5"/>
        <v>0</v>
      </c>
      <c r="O49" s="34"/>
    </row>
    <row r="50" spans="2:15" ht="13.35" customHeight="1">
      <c r="B50" s="342" t="s">
        <v>585</v>
      </c>
      <c r="C50" s="32"/>
      <c r="D50" s="32"/>
      <c r="E50" s="32"/>
      <c r="F50" s="32"/>
      <c r="G50" s="32"/>
      <c r="H50" s="33">
        <f t="shared" si="4"/>
        <v>0</v>
      </c>
      <c r="I50" s="34"/>
      <c r="J50" s="34"/>
      <c r="K50" s="34"/>
      <c r="L50" s="34"/>
      <c r="M50" s="33">
        <f t="shared" si="5"/>
        <v>0</v>
      </c>
      <c r="O50" s="34"/>
    </row>
    <row r="51" spans="2:15" ht="13.35" customHeight="1">
      <c r="B51" s="341" t="s">
        <v>589</v>
      </c>
      <c r="C51" s="32"/>
      <c r="D51" s="32"/>
      <c r="E51" s="32"/>
      <c r="F51" s="32"/>
      <c r="G51" s="32"/>
      <c r="H51" s="33">
        <f t="shared" si="4"/>
        <v>0</v>
      </c>
      <c r="I51" s="34"/>
      <c r="J51" s="34"/>
      <c r="K51" s="34"/>
      <c r="L51" s="34"/>
      <c r="M51" s="33">
        <f t="shared" si="5"/>
        <v>0</v>
      </c>
      <c r="O51" s="34"/>
    </row>
    <row r="52" spans="2:15" ht="13.35" customHeight="1">
      <c r="B52" s="342" t="s">
        <v>585</v>
      </c>
      <c r="C52" s="32"/>
      <c r="D52" s="32"/>
      <c r="E52" s="32"/>
      <c r="F52" s="32"/>
      <c r="G52" s="32"/>
      <c r="H52" s="33">
        <f t="shared" si="4"/>
        <v>0</v>
      </c>
      <c r="I52" s="34"/>
      <c r="J52" s="34"/>
      <c r="K52" s="34"/>
      <c r="L52" s="34"/>
      <c r="M52" s="33">
        <f t="shared" si="5"/>
        <v>0</v>
      </c>
      <c r="O52" s="34"/>
    </row>
    <row r="53" spans="2:15" ht="13.35" customHeight="1">
      <c r="B53" s="340" t="s">
        <v>574</v>
      </c>
      <c r="C53" s="33">
        <f>SUM(C54,C56,C58,C60,C62)-SUM(C55,C57,C59,C61,C63)</f>
        <v>0</v>
      </c>
      <c r="D53" s="33">
        <f>SUM(D54,D56,D58,D60,D62)-SUM(D55,D57,D59,D61,D63)</f>
        <v>0</v>
      </c>
      <c r="E53" s="33">
        <f>SUM(E54,E56,E58,E60,E62)-SUM(E55,E57,E59,E61,E63)</f>
        <v>0</v>
      </c>
      <c r="F53" s="33">
        <f>SUM(F54,F56,F58,F60,F62)-SUM(F55,F57,F59,F61,F63)</f>
        <v>0</v>
      </c>
      <c r="G53" s="33">
        <f>SUM(G54,G56,G58,G60,G62)-SUM(G55,G57,G59,G61,G63)</f>
        <v>0</v>
      </c>
      <c r="H53" s="33">
        <f t="shared" si="4"/>
        <v>0</v>
      </c>
      <c r="I53" s="33">
        <f>SUM(I54,I56,I58,I60,I62)-SUM(I55,I57,I59,I61,I63)</f>
        <v>0</v>
      </c>
      <c r="J53" s="34"/>
      <c r="K53" s="34"/>
      <c r="L53" s="34"/>
      <c r="M53" s="33">
        <f t="shared" si="5"/>
        <v>0</v>
      </c>
      <c r="O53" s="34"/>
    </row>
    <row r="54" spans="2:15" ht="13.35" customHeight="1">
      <c r="B54" s="341" t="s">
        <v>584</v>
      </c>
      <c r="C54" s="32"/>
      <c r="D54" s="32"/>
      <c r="E54" s="32"/>
      <c r="F54" s="32"/>
      <c r="G54" s="32"/>
      <c r="H54" s="33">
        <f t="shared" si="4"/>
        <v>0</v>
      </c>
      <c r="I54" s="32"/>
      <c r="J54" s="34"/>
      <c r="K54" s="34"/>
      <c r="L54" s="34"/>
      <c r="M54" s="33">
        <f t="shared" si="5"/>
        <v>0</v>
      </c>
      <c r="O54" s="34"/>
    </row>
    <row r="55" spans="2:15" ht="13.35" customHeight="1">
      <c r="B55" s="342" t="s">
        <v>585</v>
      </c>
      <c r="C55" s="32"/>
      <c r="D55" s="32"/>
      <c r="E55" s="32"/>
      <c r="F55" s="32"/>
      <c r="G55" s="32"/>
      <c r="H55" s="33">
        <f t="shared" si="4"/>
        <v>0</v>
      </c>
      <c r="I55" s="32"/>
      <c r="J55" s="34"/>
      <c r="K55" s="34"/>
      <c r="L55" s="34"/>
      <c r="M55" s="33">
        <f t="shared" si="5"/>
        <v>0</v>
      </c>
      <c r="O55" s="34"/>
    </row>
    <row r="56" spans="2:15" ht="13.35" customHeight="1">
      <c r="B56" s="341" t="s">
        <v>586</v>
      </c>
      <c r="C56" s="32"/>
      <c r="D56" s="32"/>
      <c r="E56" s="32"/>
      <c r="F56" s="32"/>
      <c r="G56" s="32"/>
      <c r="H56" s="33">
        <f t="shared" si="4"/>
        <v>0</v>
      </c>
      <c r="I56" s="32"/>
      <c r="J56" s="34"/>
      <c r="K56" s="34"/>
      <c r="L56" s="34"/>
      <c r="M56" s="33">
        <f t="shared" si="5"/>
        <v>0</v>
      </c>
      <c r="O56" s="34"/>
    </row>
    <row r="57" spans="2:15" ht="13.35" customHeight="1">
      <c r="B57" s="342" t="s">
        <v>585</v>
      </c>
      <c r="C57" s="32"/>
      <c r="D57" s="32"/>
      <c r="E57" s="32"/>
      <c r="F57" s="32"/>
      <c r="G57" s="32"/>
      <c r="H57" s="33">
        <f t="shared" si="4"/>
        <v>0</v>
      </c>
      <c r="I57" s="32"/>
      <c r="J57" s="34"/>
      <c r="K57" s="34"/>
      <c r="L57" s="34"/>
      <c r="M57" s="33">
        <f t="shared" si="5"/>
        <v>0</v>
      </c>
      <c r="O57" s="34"/>
    </row>
    <row r="58" spans="2:15" ht="13.35" customHeight="1">
      <c r="B58" s="341" t="s">
        <v>587</v>
      </c>
      <c r="C58" s="32"/>
      <c r="D58" s="32"/>
      <c r="E58" s="32"/>
      <c r="F58" s="32"/>
      <c r="G58" s="32"/>
      <c r="H58" s="33">
        <f t="shared" si="4"/>
        <v>0</v>
      </c>
      <c r="I58" s="32"/>
      <c r="J58" s="34"/>
      <c r="K58" s="34"/>
      <c r="L58" s="34"/>
      <c r="M58" s="33">
        <f t="shared" si="5"/>
        <v>0</v>
      </c>
      <c r="O58" s="34"/>
    </row>
    <row r="59" spans="2:15" ht="13.35" customHeight="1">
      <c r="B59" s="342" t="s">
        <v>585</v>
      </c>
      <c r="C59" s="32"/>
      <c r="D59" s="32"/>
      <c r="E59" s="32"/>
      <c r="F59" s="32"/>
      <c r="G59" s="32"/>
      <c r="H59" s="33">
        <f t="shared" si="4"/>
        <v>0</v>
      </c>
      <c r="I59" s="32"/>
      <c r="J59" s="34"/>
      <c r="K59" s="34"/>
      <c r="L59" s="34"/>
      <c r="M59" s="33">
        <f t="shared" si="5"/>
        <v>0</v>
      </c>
      <c r="O59" s="34"/>
    </row>
    <row r="60" spans="2:15" ht="13.35" customHeight="1">
      <c r="B60" s="341" t="s">
        <v>588</v>
      </c>
      <c r="C60" s="32"/>
      <c r="D60" s="32"/>
      <c r="E60" s="32"/>
      <c r="F60" s="32"/>
      <c r="G60" s="32"/>
      <c r="H60" s="33">
        <f t="shared" si="4"/>
        <v>0</v>
      </c>
      <c r="I60" s="32"/>
      <c r="J60" s="34"/>
      <c r="K60" s="34"/>
      <c r="L60" s="34"/>
      <c r="M60" s="33">
        <f t="shared" si="5"/>
        <v>0</v>
      </c>
      <c r="O60" s="34"/>
    </row>
    <row r="61" spans="2:15" ht="13.35" customHeight="1">
      <c r="B61" s="342" t="s">
        <v>585</v>
      </c>
      <c r="C61" s="32"/>
      <c r="D61" s="32"/>
      <c r="E61" s="32"/>
      <c r="F61" s="32"/>
      <c r="G61" s="32"/>
      <c r="H61" s="33">
        <f t="shared" si="4"/>
        <v>0</v>
      </c>
      <c r="I61" s="32"/>
      <c r="J61" s="34"/>
      <c r="K61" s="34"/>
      <c r="L61" s="34"/>
      <c r="M61" s="33">
        <f t="shared" si="5"/>
        <v>0</v>
      </c>
      <c r="O61" s="34"/>
    </row>
    <row r="62" spans="2:15" ht="13.35" customHeight="1">
      <c r="B62" s="341" t="s">
        <v>589</v>
      </c>
      <c r="C62" s="32"/>
      <c r="D62" s="32"/>
      <c r="E62" s="32"/>
      <c r="F62" s="32"/>
      <c r="G62" s="32"/>
      <c r="H62" s="33">
        <f t="shared" si="4"/>
        <v>0</v>
      </c>
      <c r="I62" s="32"/>
      <c r="J62" s="34"/>
      <c r="K62" s="34"/>
      <c r="L62" s="34"/>
      <c r="M62" s="33">
        <f t="shared" si="5"/>
        <v>0</v>
      </c>
      <c r="O62" s="34"/>
    </row>
    <row r="63" spans="2:15" ht="13.35" customHeight="1">
      <c r="B63" s="342" t="s">
        <v>585</v>
      </c>
      <c r="C63" s="32"/>
      <c r="D63" s="32"/>
      <c r="E63" s="32"/>
      <c r="F63" s="32"/>
      <c r="G63" s="32"/>
      <c r="H63" s="33">
        <f t="shared" si="4"/>
        <v>0</v>
      </c>
      <c r="I63" s="32"/>
      <c r="J63" s="34"/>
      <c r="K63" s="34"/>
      <c r="L63" s="34"/>
      <c r="M63" s="33">
        <f t="shared" si="5"/>
        <v>0</v>
      </c>
      <c r="O63" s="34"/>
    </row>
    <row r="64" spans="2:15" ht="13.35" customHeight="1">
      <c r="B64" s="343" t="s">
        <v>590</v>
      </c>
      <c r="C64" s="33">
        <f>SUM(C65:C66,C69:C73)</f>
        <v>0</v>
      </c>
      <c r="D64" s="33">
        <f>SUM(D65:D66,D69:D73)</f>
        <v>0</v>
      </c>
      <c r="E64" s="33">
        <f>SUM(E65:E66,E69:E73)</f>
        <v>0</v>
      </c>
      <c r="F64" s="33">
        <f>SUM(F65:F66,F69:F73)</f>
        <v>0</v>
      </c>
      <c r="G64" s="33">
        <f>SUM(G65:G66,G69:G73)</f>
        <v>0</v>
      </c>
      <c r="H64" s="33">
        <f t="shared" si="4"/>
        <v>0</v>
      </c>
      <c r="I64" s="33">
        <f>SUM(I65:I66,I69:I73)</f>
        <v>0</v>
      </c>
      <c r="J64" s="33">
        <f>SUM(J65:J66,J69:J73)</f>
        <v>0</v>
      </c>
      <c r="K64" s="33">
        <f>SUM(K65:K66,K69:K73)</f>
        <v>0</v>
      </c>
      <c r="L64" s="33">
        <f>SUM(L65:L66,L69:L73)</f>
        <v>0</v>
      </c>
      <c r="M64" s="33">
        <f t="shared" si="5"/>
        <v>0</v>
      </c>
      <c r="O64" s="33">
        <f>SUM(J64:K64)</f>
        <v>0</v>
      </c>
    </row>
    <row r="65" spans="2:15" ht="13.35" customHeight="1">
      <c r="B65" s="340" t="s">
        <v>591</v>
      </c>
      <c r="C65" s="32"/>
      <c r="D65" s="32"/>
      <c r="E65" s="32"/>
      <c r="F65" s="32"/>
      <c r="G65" s="32"/>
      <c r="H65" s="33">
        <f t="shared" si="4"/>
        <v>0</v>
      </c>
      <c r="I65" s="32"/>
      <c r="J65" s="34"/>
      <c r="K65" s="34"/>
      <c r="L65" s="34"/>
      <c r="M65" s="33">
        <f t="shared" si="5"/>
        <v>0</v>
      </c>
      <c r="O65" s="34"/>
    </row>
    <row r="66" spans="2:15" ht="13.35" customHeight="1">
      <c r="B66" s="340" t="s">
        <v>592</v>
      </c>
      <c r="C66" s="33">
        <f>SUM(C67:C68)</f>
        <v>0</v>
      </c>
      <c r="D66" s="33">
        <f>SUM(D67:D68)</f>
        <v>0</v>
      </c>
      <c r="E66" s="33">
        <f>SUM(E67:E68)</f>
        <v>0</v>
      </c>
      <c r="F66" s="33">
        <f>SUM(F67:F68)</f>
        <v>0</v>
      </c>
      <c r="G66" s="33">
        <f>SUM(G67:G68)</f>
        <v>0</v>
      </c>
      <c r="H66" s="33">
        <f t="shared" si="4"/>
        <v>0</v>
      </c>
      <c r="I66" s="33">
        <f>SUM(I67:I68)</f>
        <v>0</v>
      </c>
      <c r="J66" s="34"/>
      <c r="K66" s="34"/>
      <c r="L66" s="33">
        <f>SUM(L67:L68)</f>
        <v>0</v>
      </c>
      <c r="M66" s="33">
        <f t="shared" si="5"/>
        <v>0</v>
      </c>
      <c r="O66" s="34"/>
    </row>
    <row r="67" spans="2:15" ht="13.35" customHeight="1">
      <c r="B67" s="341" t="s">
        <v>570</v>
      </c>
      <c r="C67" s="32"/>
      <c r="D67" s="32"/>
      <c r="E67" s="32"/>
      <c r="F67" s="32"/>
      <c r="G67" s="32"/>
      <c r="H67" s="33">
        <f t="shared" si="4"/>
        <v>0</v>
      </c>
      <c r="I67" s="34"/>
      <c r="J67" s="34"/>
      <c r="K67" s="34"/>
      <c r="L67" s="34"/>
      <c r="M67" s="33">
        <f t="shared" si="5"/>
        <v>0</v>
      </c>
      <c r="O67" s="34"/>
    </row>
    <row r="68" spans="2:15" ht="13.35" customHeight="1">
      <c r="B68" s="341" t="s">
        <v>574</v>
      </c>
      <c r="C68" s="32"/>
      <c r="D68" s="32"/>
      <c r="E68" s="32"/>
      <c r="F68" s="32"/>
      <c r="G68" s="32"/>
      <c r="H68" s="33">
        <f t="shared" si="4"/>
        <v>0</v>
      </c>
      <c r="I68" s="32"/>
      <c r="J68" s="34"/>
      <c r="K68" s="34"/>
      <c r="L68" s="34"/>
      <c r="M68" s="33">
        <f t="shared" si="5"/>
        <v>0</v>
      </c>
      <c r="O68" s="34"/>
    </row>
    <row r="69" spans="2:15" ht="13.35" customHeight="1">
      <c r="B69" s="340" t="s">
        <v>593</v>
      </c>
      <c r="C69" s="32"/>
      <c r="D69" s="32"/>
      <c r="E69" s="32"/>
      <c r="F69" s="32"/>
      <c r="G69" s="32"/>
      <c r="H69" s="33">
        <f t="shared" si="4"/>
        <v>0</v>
      </c>
      <c r="I69" s="32"/>
      <c r="J69" s="32"/>
      <c r="K69" s="32"/>
      <c r="L69" s="32"/>
      <c r="M69" s="33">
        <f t="shared" si="5"/>
        <v>0</v>
      </c>
      <c r="O69" s="33">
        <f t="shared" ref="O69:O78" si="6">SUM(J69:K69)</f>
        <v>0</v>
      </c>
    </row>
    <row r="70" spans="2:15" ht="13.35" customHeight="1">
      <c r="B70" s="340" t="s">
        <v>594</v>
      </c>
      <c r="C70" s="32"/>
      <c r="D70" s="32"/>
      <c r="E70" s="32"/>
      <c r="F70" s="32"/>
      <c r="G70" s="32"/>
      <c r="H70" s="33">
        <f t="shared" si="4"/>
        <v>0</v>
      </c>
      <c r="I70" s="32"/>
      <c r="J70" s="32"/>
      <c r="K70" s="32"/>
      <c r="L70" s="32"/>
      <c r="M70" s="33">
        <f t="shared" si="5"/>
        <v>0</v>
      </c>
      <c r="O70" s="33">
        <f t="shared" si="6"/>
        <v>0</v>
      </c>
    </row>
    <row r="71" spans="2:15" ht="13.35" customHeight="1">
      <c r="B71" s="340" t="s">
        <v>595</v>
      </c>
      <c r="C71" s="32"/>
      <c r="D71" s="32"/>
      <c r="E71" s="32"/>
      <c r="F71" s="32"/>
      <c r="G71" s="32"/>
      <c r="H71" s="33">
        <f t="shared" si="4"/>
        <v>0</v>
      </c>
      <c r="I71" s="32"/>
      <c r="J71" s="32"/>
      <c r="K71" s="32"/>
      <c r="L71" s="32"/>
      <c r="M71" s="33">
        <f t="shared" si="5"/>
        <v>0</v>
      </c>
      <c r="O71" s="33">
        <f t="shared" si="6"/>
        <v>0</v>
      </c>
    </row>
    <row r="72" spans="2:15" ht="13.35" customHeight="1">
      <c r="B72" s="340" t="s">
        <v>596</v>
      </c>
      <c r="C72" s="32"/>
      <c r="D72" s="32"/>
      <c r="E72" s="32"/>
      <c r="F72" s="32"/>
      <c r="G72" s="32"/>
      <c r="H72" s="33">
        <f t="shared" si="4"/>
        <v>0</v>
      </c>
      <c r="I72" s="32"/>
      <c r="J72" s="32"/>
      <c r="K72" s="32"/>
      <c r="L72" s="32"/>
      <c r="M72" s="33">
        <f t="shared" si="5"/>
        <v>0</v>
      </c>
      <c r="O72" s="33">
        <f t="shared" si="6"/>
        <v>0</v>
      </c>
    </row>
    <row r="73" spans="2:15" ht="13.35" customHeight="1">
      <c r="B73" s="340" t="s">
        <v>590</v>
      </c>
      <c r="C73" s="33">
        <f>SUM(C74:C78)</f>
        <v>0</v>
      </c>
      <c r="D73" s="33">
        <f>SUM(D74:D78)</f>
        <v>0</v>
      </c>
      <c r="E73" s="33">
        <f>SUM(E74:E78)</f>
        <v>0</v>
      </c>
      <c r="F73" s="33">
        <f>SUM(F74:F78)</f>
        <v>0</v>
      </c>
      <c r="G73" s="33">
        <f>SUM(G74:G78)</f>
        <v>0</v>
      </c>
      <c r="H73" s="33">
        <f t="shared" si="4"/>
        <v>0</v>
      </c>
      <c r="I73" s="33">
        <f>SUM(I74:I78)</f>
        <v>0</v>
      </c>
      <c r="J73" s="33">
        <f>SUM(J74:J78)</f>
        <v>0</v>
      </c>
      <c r="K73" s="33">
        <f>SUM(K74:K78)</f>
        <v>0</v>
      </c>
      <c r="L73" s="33">
        <f>SUM(L74:L78)</f>
        <v>0</v>
      </c>
      <c r="M73" s="33">
        <f t="shared" si="5"/>
        <v>0</v>
      </c>
      <c r="O73" s="33">
        <f t="shared" si="6"/>
        <v>0</v>
      </c>
    </row>
    <row r="74" spans="2:15" ht="13.35" customHeight="1">
      <c r="B74" s="35"/>
      <c r="C74" s="32"/>
      <c r="D74" s="32"/>
      <c r="E74" s="32"/>
      <c r="F74" s="32"/>
      <c r="G74" s="32"/>
      <c r="H74" s="33">
        <f t="shared" si="4"/>
        <v>0</v>
      </c>
      <c r="I74" s="32"/>
      <c r="J74" s="32"/>
      <c r="K74" s="32"/>
      <c r="L74" s="32"/>
      <c r="M74" s="33">
        <f t="shared" si="5"/>
        <v>0</v>
      </c>
      <c r="O74" s="33">
        <f t="shared" si="6"/>
        <v>0</v>
      </c>
    </row>
    <row r="75" spans="2:15" ht="13.35" customHeight="1">
      <c r="B75" s="35"/>
      <c r="C75" s="32"/>
      <c r="D75" s="32"/>
      <c r="E75" s="32"/>
      <c r="F75" s="32"/>
      <c r="G75" s="32"/>
      <c r="H75" s="33">
        <f t="shared" si="4"/>
        <v>0</v>
      </c>
      <c r="I75" s="32"/>
      <c r="J75" s="32"/>
      <c r="K75" s="32"/>
      <c r="L75" s="32"/>
      <c r="M75" s="33">
        <f t="shared" si="5"/>
        <v>0</v>
      </c>
      <c r="O75" s="33">
        <f t="shared" si="6"/>
        <v>0</v>
      </c>
    </row>
    <row r="76" spans="2:15" ht="13.35" customHeight="1">
      <c r="B76" s="35"/>
      <c r="C76" s="32"/>
      <c r="D76" s="32"/>
      <c r="E76" s="32"/>
      <c r="F76" s="32"/>
      <c r="G76" s="32"/>
      <c r="H76" s="33">
        <f t="shared" si="4"/>
        <v>0</v>
      </c>
      <c r="I76" s="32"/>
      <c r="J76" s="32"/>
      <c r="K76" s="32"/>
      <c r="L76" s="32"/>
      <c r="M76" s="33">
        <f t="shared" si="5"/>
        <v>0</v>
      </c>
      <c r="O76" s="33">
        <f t="shared" si="6"/>
        <v>0</v>
      </c>
    </row>
    <row r="77" spans="2:15" ht="13.35" customHeight="1">
      <c r="B77" s="35"/>
      <c r="C77" s="32"/>
      <c r="D77" s="32"/>
      <c r="E77" s="32"/>
      <c r="F77" s="32"/>
      <c r="G77" s="32"/>
      <c r="H77" s="33">
        <f t="shared" si="4"/>
        <v>0</v>
      </c>
      <c r="I77" s="32"/>
      <c r="J77" s="32"/>
      <c r="K77" s="32"/>
      <c r="L77" s="32"/>
      <c r="M77" s="33">
        <f t="shared" si="5"/>
        <v>0</v>
      </c>
      <c r="O77" s="33">
        <f t="shared" si="6"/>
        <v>0</v>
      </c>
    </row>
    <row r="78" spans="2:15" ht="13.35" customHeight="1">
      <c r="B78" s="35"/>
      <c r="C78" s="32"/>
      <c r="D78" s="32"/>
      <c r="E78" s="32"/>
      <c r="F78" s="32"/>
      <c r="G78" s="32"/>
      <c r="H78" s="33">
        <f t="shared" si="4"/>
        <v>0</v>
      </c>
      <c r="I78" s="32"/>
      <c r="J78" s="32"/>
      <c r="K78" s="32"/>
      <c r="L78" s="32"/>
      <c r="M78" s="33">
        <f t="shared" si="5"/>
        <v>0</v>
      </c>
      <c r="O78" s="33">
        <f t="shared" si="6"/>
        <v>0</v>
      </c>
    </row>
    <row r="79" spans="2:15" s="36" customFormat="1" ht="36.75" customHeight="1">
      <c r="B79" s="344"/>
      <c r="C79" s="344"/>
      <c r="D79" s="344"/>
      <c r="E79" s="344"/>
      <c r="F79" s="344"/>
      <c r="G79" s="344"/>
      <c r="H79" s="344"/>
      <c r="I79" s="344"/>
      <c r="J79" s="344"/>
      <c r="K79" s="344"/>
      <c r="L79" s="344"/>
      <c r="M79" s="344"/>
      <c r="O79" s="344"/>
    </row>
    <row r="80" spans="2:15" s="36" customFormat="1" ht="13.35" customHeight="1"/>
    <row r="81" spans="2:15" ht="13.35" customHeight="1">
      <c r="B81" s="343" t="s">
        <v>597</v>
      </c>
      <c r="C81" s="32"/>
      <c r="D81" s="32"/>
      <c r="E81" s="32"/>
      <c r="F81" s="32"/>
      <c r="G81" s="32"/>
      <c r="H81" s="33">
        <f t="shared" ref="H81:H88" si="7">SUM(C81:G81)</f>
        <v>0</v>
      </c>
      <c r="I81" s="32"/>
      <c r="J81" s="34"/>
      <c r="K81" s="34"/>
      <c r="L81" s="34"/>
      <c r="M81" s="33">
        <f t="shared" ref="M81:M88" si="8">SUM(H81:L81)</f>
        <v>0</v>
      </c>
      <c r="O81" s="34"/>
    </row>
    <row r="82" spans="2:15" ht="13.35" customHeight="1">
      <c r="B82" s="343" t="s">
        <v>598</v>
      </c>
      <c r="C82" s="32"/>
      <c r="D82" s="32"/>
      <c r="E82" s="32"/>
      <c r="F82" s="32"/>
      <c r="G82" s="32"/>
      <c r="H82" s="33">
        <f t="shared" si="7"/>
        <v>0</v>
      </c>
      <c r="I82" s="32"/>
      <c r="J82" s="32"/>
      <c r="K82" s="32"/>
      <c r="L82" s="32"/>
      <c r="M82" s="33">
        <f t="shared" si="8"/>
        <v>0</v>
      </c>
      <c r="O82" s="33">
        <f t="shared" ref="O82:O88" si="9">SUM(J82:K82)</f>
        <v>0</v>
      </c>
    </row>
    <row r="83" spans="2:15" ht="13.35" customHeight="1">
      <c r="B83" s="343" t="s">
        <v>599</v>
      </c>
      <c r="C83" s="33">
        <f>C84-C85+C86-C87</f>
        <v>0</v>
      </c>
      <c r="D83" s="33">
        <f>D84-D85+D86-D87</f>
        <v>0</v>
      </c>
      <c r="E83" s="33">
        <f>E84-E85+E86-E87</f>
        <v>0</v>
      </c>
      <c r="F83" s="33">
        <f>F84-F85+F86-F87</f>
        <v>0</v>
      </c>
      <c r="G83" s="33">
        <f>G84-G85+G86-G87</f>
        <v>0</v>
      </c>
      <c r="H83" s="33">
        <f t="shared" si="7"/>
        <v>0</v>
      </c>
      <c r="I83" s="33">
        <f>I84-I85+I86-I87</f>
        <v>0</v>
      </c>
      <c r="J83" s="33">
        <f>J84-J85+J86-J87</f>
        <v>0</v>
      </c>
      <c r="K83" s="33">
        <f>K84-K85+K86-K87</f>
        <v>0</v>
      </c>
      <c r="L83" s="33">
        <f>L84-L85+L86-L87</f>
        <v>0</v>
      </c>
      <c r="M83" s="33">
        <f t="shared" si="8"/>
        <v>0</v>
      </c>
      <c r="O83" s="33">
        <f t="shared" si="9"/>
        <v>0</v>
      </c>
    </row>
    <row r="84" spans="2:15" ht="13.35" customHeight="1">
      <c r="B84" s="340" t="s">
        <v>600</v>
      </c>
      <c r="C84" s="32"/>
      <c r="D84" s="32"/>
      <c r="E84" s="32"/>
      <c r="F84" s="32"/>
      <c r="G84" s="32"/>
      <c r="H84" s="33">
        <f t="shared" si="7"/>
        <v>0</v>
      </c>
      <c r="I84" s="32"/>
      <c r="J84" s="32"/>
      <c r="K84" s="32"/>
      <c r="L84" s="32"/>
      <c r="M84" s="33">
        <f t="shared" si="8"/>
        <v>0</v>
      </c>
      <c r="O84" s="33">
        <f t="shared" si="9"/>
        <v>0</v>
      </c>
    </row>
    <row r="85" spans="2:15" ht="13.35" customHeight="1">
      <c r="B85" s="340" t="s">
        <v>601</v>
      </c>
      <c r="C85" s="32"/>
      <c r="D85" s="32"/>
      <c r="E85" s="32"/>
      <c r="F85" s="32"/>
      <c r="G85" s="32"/>
      <c r="H85" s="33">
        <f t="shared" si="7"/>
        <v>0</v>
      </c>
      <c r="I85" s="32"/>
      <c r="J85" s="32"/>
      <c r="K85" s="32"/>
      <c r="L85" s="32"/>
      <c r="M85" s="33">
        <f t="shared" si="8"/>
        <v>0</v>
      </c>
      <c r="O85" s="33">
        <f t="shared" si="9"/>
        <v>0</v>
      </c>
    </row>
    <row r="86" spans="2:15" ht="13.35" customHeight="1">
      <c r="B86" s="340" t="s">
        <v>602</v>
      </c>
      <c r="C86" s="32"/>
      <c r="D86" s="32"/>
      <c r="E86" s="32"/>
      <c r="F86" s="32"/>
      <c r="G86" s="32"/>
      <c r="H86" s="33">
        <f t="shared" si="7"/>
        <v>0</v>
      </c>
      <c r="I86" s="32"/>
      <c r="J86" s="32"/>
      <c r="K86" s="32"/>
      <c r="L86" s="34"/>
      <c r="M86" s="33">
        <f t="shared" si="8"/>
        <v>0</v>
      </c>
      <c r="O86" s="33">
        <f t="shared" si="9"/>
        <v>0</v>
      </c>
    </row>
    <row r="87" spans="2:15" ht="13.35" customHeight="1">
      <c r="B87" s="340" t="s">
        <v>603</v>
      </c>
      <c r="C87" s="32"/>
      <c r="D87" s="32"/>
      <c r="E87" s="32"/>
      <c r="F87" s="32"/>
      <c r="G87" s="32"/>
      <c r="H87" s="33">
        <f t="shared" si="7"/>
        <v>0</v>
      </c>
      <c r="I87" s="32"/>
      <c r="J87" s="32"/>
      <c r="K87" s="32"/>
      <c r="L87" s="34"/>
      <c r="M87" s="33">
        <f t="shared" si="8"/>
        <v>0</v>
      </c>
      <c r="O87" s="33">
        <f t="shared" si="9"/>
        <v>0</v>
      </c>
    </row>
    <row r="88" spans="2:15" ht="13.35" customHeight="1">
      <c r="B88" s="337" t="s">
        <v>604</v>
      </c>
      <c r="C88" s="33">
        <f>C12+C14+C25-C41-C64+C81+C82+C83</f>
        <v>0</v>
      </c>
      <c r="D88" s="33">
        <f>D12+D14-D41+D25-D64+D83+D81+D82</f>
        <v>0</v>
      </c>
      <c r="E88" s="33">
        <f>E12+E14-E41+E25-E64+E83+E81+E82</f>
        <v>0</v>
      </c>
      <c r="F88" s="33">
        <f>F12+F14-F41+F25-F64+F83+F81+F82</f>
        <v>0</v>
      </c>
      <c r="G88" s="33">
        <f>G12+G14-G41+G25-G64+G83+G81+G82</f>
        <v>0</v>
      </c>
      <c r="H88" s="33">
        <f t="shared" si="7"/>
        <v>0</v>
      </c>
      <c r="I88" s="33">
        <f>I12+I14+I25-I41-I64+I81+I82+I83</f>
        <v>0</v>
      </c>
      <c r="J88" s="33">
        <f>J12+J13+J25-J64+J82+J83</f>
        <v>0</v>
      </c>
      <c r="K88" s="33">
        <f>K12+K13+K25-K64+K82+K83</f>
        <v>0</v>
      </c>
      <c r="L88" s="33">
        <f>L12+L14+L25-L41-L64+L81+L82+L83</f>
        <v>0</v>
      </c>
      <c r="M88" s="33">
        <f t="shared" si="8"/>
        <v>0</v>
      </c>
      <c r="O88" s="33">
        <f t="shared" si="9"/>
        <v>0</v>
      </c>
    </row>
    <row r="89" spans="2:15" ht="13.35" customHeight="1">
      <c r="B89" s="345"/>
      <c r="C89" s="346"/>
      <c r="D89" s="346"/>
      <c r="E89" s="346"/>
      <c r="F89" s="346"/>
      <c r="G89" s="346"/>
      <c r="H89" s="346"/>
      <c r="I89" s="346"/>
      <c r="J89" s="346"/>
      <c r="K89" s="346"/>
      <c r="L89" s="346"/>
      <c r="M89" s="346"/>
    </row>
    <row r="90" spans="2:15" ht="13.35" customHeight="1">
      <c r="B90" s="338" t="s">
        <v>605</v>
      </c>
      <c r="C90" s="347"/>
      <c r="D90" s="347"/>
      <c r="E90" s="347"/>
      <c r="F90" s="347"/>
      <c r="G90" s="347"/>
      <c r="H90" s="347"/>
      <c r="I90" s="347"/>
      <c r="J90" s="347"/>
      <c r="K90" s="347"/>
      <c r="L90" s="347"/>
      <c r="M90" s="348" t="str">
        <f>IF(ABS(M83)&lt;=1,"OK","Commentary Required")</f>
        <v>OK</v>
      </c>
    </row>
    <row r="91" spans="2:15" ht="13.35" customHeight="1">
      <c r="B91" s="338" t="s">
        <v>606</v>
      </c>
      <c r="C91" s="347"/>
      <c r="D91" s="347"/>
      <c r="E91" s="347"/>
      <c r="F91" s="347"/>
      <c r="G91" s="347"/>
      <c r="H91" s="347"/>
      <c r="I91" s="347"/>
      <c r="J91" s="347"/>
      <c r="K91" s="347"/>
      <c r="L91" s="347"/>
      <c r="M91" s="349">
        <v>1</v>
      </c>
    </row>
    <row r="92" spans="2:15" ht="13.35" customHeight="1">
      <c r="B92" s="338" t="s">
        <v>95</v>
      </c>
      <c r="C92" s="347"/>
      <c r="D92" s="347"/>
      <c r="E92" s="347"/>
      <c r="F92" s="347"/>
      <c r="G92" s="347"/>
      <c r="H92" s="347"/>
      <c r="I92" s="347"/>
      <c r="J92" s="347"/>
      <c r="K92" s="347"/>
      <c r="L92" s="347"/>
      <c r="M92" s="37"/>
    </row>
    <row r="94" spans="2:15" ht="13.35" customHeight="1">
      <c r="B94" s="337" t="s">
        <v>569</v>
      </c>
      <c r="C94" s="33">
        <f t="shared" ref="C94:H94" si="10">C95-C96</f>
        <v>0</v>
      </c>
      <c r="D94" s="33">
        <f t="shared" si="10"/>
        <v>0</v>
      </c>
      <c r="E94" s="33">
        <f t="shared" si="10"/>
        <v>0</v>
      </c>
      <c r="F94" s="33">
        <f t="shared" si="10"/>
        <v>0</v>
      </c>
      <c r="G94" s="33">
        <f t="shared" si="10"/>
        <v>0</v>
      </c>
      <c r="H94" s="33">
        <f t="shared" si="10"/>
        <v>0</v>
      </c>
      <c r="I94" s="347"/>
      <c r="J94" s="347"/>
      <c r="K94" s="347"/>
      <c r="L94" s="347"/>
      <c r="M94" s="347"/>
      <c r="O94" s="34"/>
    </row>
    <row r="95" spans="2:15" ht="13.35" customHeight="1">
      <c r="B95" s="341" t="s">
        <v>607</v>
      </c>
      <c r="C95" s="33">
        <f t="shared" ref="C95:H96" si="11">SUM(C16,C18,C21,C23)</f>
        <v>0</v>
      </c>
      <c r="D95" s="33">
        <f t="shared" si="11"/>
        <v>0</v>
      </c>
      <c r="E95" s="33">
        <f t="shared" si="11"/>
        <v>0</v>
      </c>
      <c r="F95" s="33">
        <f t="shared" si="11"/>
        <v>0</v>
      </c>
      <c r="G95" s="33">
        <f t="shared" si="11"/>
        <v>0</v>
      </c>
      <c r="H95" s="33">
        <f t="shared" si="11"/>
        <v>0</v>
      </c>
      <c r="I95" s="34"/>
      <c r="J95" s="34"/>
      <c r="K95" s="34"/>
      <c r="L95" s="34"/>
      <c r="M95" s="34"/>
      <c r="O95" s="34"/>
    </row>
    <row r="96" spans="2:15" ht="13.35" customHeight="1">
      <c r="B96" s="342" t="s">
        <v>572</v>
      </c>
      <c r="C96" s="33">
        <f t="shared" si="11"/>
        <v>0</v>
      </c>
      <c r="D96" s="33">
        <f t="shared" si="11"/>
        <v>0</v>
      </c>
      <c r="E96" s="33">
        <f t="shared" si="11"/>
        <v>0</v>
      </c>
      <c r="F96" s="33">
        <f t="shared" si="11"/>
        <v>0</v>
      </c>
      <c r="G96" s="33">
        <f t="shared" si="11"/>
        <v>0</v>
      </c>
      <c r="H96" s="33">
        <f t="shared" si="11"/>
        <v>0</v>
      </c>
      <c r="I96" s="34"/>
      <c r="J96" s="34"/>
      <c r="K96" s="34"/>
      <c r="L96" s="34"/>
      <c r="M96" s="34"/>
      <c r="O96" s="34"/>
    </row>
    <row r="98" spans="2:15" ht="13.35" customHeight="1">
      <c r="B98" s="337" t="s">
        <v>583</v>
      </c>
      <c r="C98" s="33">
        <f t="shared" ref="C98:H98" si="12">C99-C100</f>
        <v>0</v>
      </c>
      <c r="D98" s="33">
        <f t="shared" si="12"/>
        <v>0</v>
      </c>
      <c r="E98" s="33">
        <f t="shared" si="12"/>
        <v>0</v>
      </c>
      <c r="F98" s="33">
        <f t="shared" si="12"/>
        <v>0</v>
      </c>
      <c r="G98" s="33">
        <f t="shared" si="12"/>
        <v>0</v>
      </c>
      <c r="H98" s="33">
        <f t="shared" si="12"/>
        <v>0</v>
      </c>
      <c r="I98" s="347"/>
      <c r="J98" s="347"/>
      <c r="K98" s="347"/>
      <c r="L98" s="347"/>
      <c r="M98" s="347"/>
      <c r="O98" s="34"/>
    </row>
    <row r="99" spans="2:15" ht="13.35" customHeight="1">
      <c r="B99" s="341" t="s">
        <v>608</v>
      </c>
      <c r="C99" s="33">
        <f t="shared" ref="C99:H100" si="13">SUM(C43,C45,C47,C49,C51,C54,C56,C58,C60,C62)</f>
        <v>0</v>
      </c>
      <c r="D99" s="33">
        <f t="shared" si="13"/>
        <v>0</v>
      </c>
      <c r="E99" s="33">
        <f t="shared" si="13"/>
        <v>0</v>
      </c>
      <c r="F99" s="33">
        <f t="shared" si="13"/>
        <v>0</v>
      </c>
      <c r="G99" s="33">
        <f t="shared" si="13"/>
        <v>0</v>
      </c>
      <c r="H99" s="33">
        <f t="shared" si="13"/>
        <v>0</v>
      </c>
      <c r="I99" s="34"/>
      <c r="J99" s="34"/>
      <c r="K99" s="34"/>
      <c r="L99" s="34"/>
      <c r="M99" s="34"/>
      <c r="O99" s="34"/>
    </row>
    <row r="100" spans="2:15">
      <c r="B100" s="342" t="s">
        <v>585</v>
      </c>
      <c r="C100" s="33">
        <f t="shared" si="13"/>
        <v>0</v>
      </c>
      <c r="D100" s="33">
        <f t="shared" si="13"/>
        <v>0</v>
      </c>
      <c r="E100" s="33">
        <f t="shared" si="13"/>
        <v>0</v>
      </c>
      <c r="F100" s="33">
        <f t="shared" si="13"/>
        <v>0</v>
      </c>
      <c r="G100" s="33">
        <f t="shared" si="13"/>
        <v>0</v>
      </c>
      <c r="H100" s="33">
        <f t="shared" si="13"/>
        <v>0</v>
      </c>
      <c r="I100" s="34"/>
      <c r="J100" s="34"/>
      <c r="K100" s="34"/>
      <c r="L100" s="34"/>
      <c r="M100" s="34"/>
      <c r="O100" s="34"/>
    </row>
  </sheetData>
  <mergeCells count="12">
    <mergeCell ref="M8:M10"/>
    <mergeCell ref="O8:O10"/>
    <mergeCell ref="C9:H9"/>
    <mergeCell ref="I9:I10"/>
    <mergeCell ref="J9:J10"/>
    <mergeCell ref="K9:K10"/>
    <mergeCell ref="L8:L10"/>
    <mergeCell ref="C2:D2"/>
    <mergeCell ref="C3:D3"/>
    <mergeCell ref="C4:D4"/>
    <mergeCell ref="C8:I8"/>
    <mergeCell ref="J8:K8"/>
  </mergeCells>
  <conditionalFormatting sqref="A90:XFD90">
    <cfRule type="cellIs" dxfId="167" priority="8" operator="equal">
      <formula>"Commentary Required"</formula>
    </cfRule>
  </conditionalFormatting>
  <conditionalFormatting sqref="C91:L92">
    <cfRule type="cellIs" dxfId="166" priority="5" operator="equal">
      <formula>"OK"</formula>
    </cfRule>
    <cfRule type="cellIs" dxfId="165" priority="6" operator="equal">
      <formula>"Commentary Required"</formula>
    </cfRule>
  </conditionalFormatting>
  <conditionalFormatting sqref="C90:M90">
    <cfRule type="cellIs" dxfId="164" priority="7" operator="equal">
      <formula>"OK"</formula>
    </cfRule>
  </conditionalFormatting>
  <conditionalFormatting sqref="I94:M94">
    <cfRule type="cellIs" dxfId="163" priority="3" operator="equal">
      <formula>"OK"</formula>
    </cfRule>
    <cfRule type="cellIs" dxfId="162" priority="4" operator="equal">
      <formula>"Commentary Required"</formula>
    </cfRule>
  </conditionalFormatting>
  <conditionalFormatting sqref="I98:M98">
    <cfRule type="cellIs" dxfId="161" priority="1" operator="equal">
      <formula>"OK"</formula>
    </cfRule>
    <cfRule type="cellIs" dxfId="160" priority="2" operator="equal">
      <formula>"Commentary Required"</formula>
    </cfRule>
  </conditionalFormatting>
  <dataValidations count="2">
    <dataValidation type="textLength" allowBlank="1" showInputMessage="1" showErrorMessage="1" sqref="B34:B38 B74:B78" xr:uid="{E4081117-60A2-4E48-9D1E-B37BAB2FCB18}">
      <formula1>0</formula1>
      <formula2>200</formula2>
    </dataValidation>
    <dataValidation type="decimal" allowBlank="1" showInputMessage="1" showErrorMessage="1" errorTitle="Error" error="Please enter a number of +/- 11 digits" sqref="I86:K87 C84:G87 I84:L85 J82:L82 C81:G82 I81:I82 C12:G12 J69:L72 C67:G72 I68:I72 I65 C65:G65 C54:G63 I54:I63 C43:G52 L32 I32 C27:G32 I27:L31 C21:G24 I21:I24 C16:G19 K13 I12:L12 I34:L38 C34:G38 I74:L78 C74:G78" xr:uid="{B48D2AB9-9931-47A1-8661-4B093E79AB9F}">
      <formula1>-99999999999</formula1>
      <formula2>99999999999</formula2>
    </dataValidation>
  </dataValidations>
  <pageMargins left="0.7" right="0.7" top="0.75" bottom="0.75" header="0.3" footer="0.3"/>
  <pageSetup paperSize="8" scale="51"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84853-F844-4D0E-88F4-F0395739DBC4}">
  <sheetPr codeName="Sheet46">
    <pageSetUpPr fitToPage="1"/>
  </sheetPr>
  <dimension ref="A1:M55"/>
  <sheetViews>
    <sheetView zoomScale="80" zoomScaleNormal="80" workbookViewId="0"/>
  </sheetViews>
  <sheetFormatPr defaultColWidth="9.42578125" defaultRowHeight="12.75"/>
  <cols>
    <col min="1" max="1" width="50.42578125" style="31" customWidth="1"/>
    <col min="2" max="13" width="25.42578125" style="36" customWidth="1"/>
    <col min="14" max="16384" width="9.42578125" style="36"/>
  </cols>
  <sheetData>
    <row r="1" spans="1:13" ht="12.75" customHeight="1">
      <c r="A1" s="625" t="s">
        <v>1902</v>
      </c>
      <c r="B1" s="697"/>
      <c r="C1" s="697"/>
      <c r="D1" s="697"/>
      <c r="E1" s="697"/>
      <c r="F1" s="697"/>
      <c r="G1" s="697"/>
      <c r="H1" s="697"/>
      <c r="I1" s="697"/>
      <c r="J1" s="697"/>
      <c r="K1" s="697"/>
      <c r="L1" s="697"/>
    </row>
    <row r="2" spans="1:13" ht="17.25" customHeight="1">
      <c r="A2" s="698" t="s">
        <v>537</v>
      </c>
      <c r="B2" s="699" t="str">
        <f>'Cover Page'!F15</f>
        <v>&lt;&lt;Enter by Insurer&gt;&gt;</v>
      </c>
    </row>
    <row r="3" spans="1:13" ht="17.25" customHeight="1">
      <c r="A3" s="698" t="s">
        <v>538</v>
      </c>
      <c r="B3" s="700" t="str">
        <f>TEXT(IF('Cover Page'!P13="","",'Cover Page'!P13), "[$-en-HK,1]dd mmm yyyy")</f>
        <v/>
      </c>
    </row>
    <row r="4" spans="1:13" ht="17.25" customHeight="1">
      <c r="A4" s="698" t="s">
        <v>539</v>
      </c>
      <c r="B4" s="701"/>
    </row>
    <row r="5" spans="1:13" ht="14.1" customHeight="1" thickBot="1"/>
    <row r="6" spans="1:13" ht="14.1" customHeight="1" thickBot="1">
      <c r="A6" s="702" t="s">
        <v>541</v>
      </c>
      <c r="B6" s="703" t="s">
        <v>542</v>
      </c>
      <c r="C6" s="703" t="s">
        <v>543</v>
      </c>
      <c r="D6" s="704" t="s">
        <v>544</v>
      </c>
      <c r="E6" s="704" t="s">
        <v>545</v>
      </c>
      <c r="F6" s="704" t="s">
        <v>667</v>
      </c>
      <c r="G6" s="704" t="s">
        <v>546</v>
      </c>
      <c r="H6" s="704" t="s">
        <v>547</v>
      </c>
      <c r="I6" s="704" t="s">
        <v>548</v>
      </c>
      <c r="J6" s="704" t="s">
        <v>549</v>
      </c>
      <c r="K6" s="704" t="s">
        <v>550</v>
      </c>
      <c r="L6" s="704" t="s">
        <v>551</v>
      </c>
      <c r="M6" s="705" t="s">
        <v>1903</v>
      </c>
    </row>
    <row r="7" spans="1:13" ht="20.25" customHeight="1" thickBot="1">
      <c r="A7" s="1233" t="s">
        <v>1904</v>
      </c>
      <c r="B7" s="706" t="s">
        <v>1433</v>
      </c>
      <c r="C7" s="706" t="s">
        <v>1434</v>
      </c>
      <c r="D7" s="706" t="s">
        <v>1458</v>
      </c>
      <c r="E7" s="706" t="s">
        <v>1459</v>
      </c>
      <c r="F7" s="706" t="s">
        <v>1905</v>
      </c>
      <c r="G7" s="706" t="s">
        <v>1906</v>
      </c>
      <c r="H7" s="706" t="s">
        <v>1907</v>
      </c>
      <c r="I7" s="706" t="s">
        <v>1908</v>
      </c>
      <c r="J7" s="706" t="s">
        <v>1909</v>
      </c>
      <c r="K7" s="706" t="s">
        <v>1910</v>
      </c>
      <c r="L7" s="706" t="s">
        <v>1911</v>
      </c>
      <c r="M7" s="344"/>
    </row>
    <row r="8" spans="1:13" ht="39.75" customHeight="1" thickBot="1">
      <c r="A8" s="1234"/>
      <c r="B8" s="1236" t="s">
        <v>1912</v>
      </c>
      <c r="C8" s="707" t="s">
        <v>1913</v>
      </c>
      <c r="D8" s="708"/>
      <c r="E8" s="708"/>
      <c r="F8" s="708"/>
      <c r="G8" s="708"/>
      <c r="H8" s="708"/>
      <c r="I8" s="708"/>
      <c r="J8" s="708"/>
      <c r="K8" s="708"/>
      <c r="L8" s="708"/>
      <c r="M8" s="344"/>
    </row>
    <row r="9" spans="1:13" ht="81" customHeight="1" thickBot="1">
      <c r="A9" s="1234"/>
      <c r="B9" s="1237"/>
      <c r="C9" s="709" t="s">
        <v>554</v>
      </c>
      <c r="D9" s="710"/>
      <c r="E9" s="710"/>
      <c r="F9" s="710"/>
      <c r="G9" s="710"/>
      <c r="H9" s="710"/>
      <c r="I9" s="710"/>
      <c r="J9" s="710"/>
      <c r="K9" s="710"/>
      <c r="L9" s="710"/>
      <c r="M9" s="344"/>
    </row>
    <row r="10" spans="1:13" s="31" customFormat="1" ht="58.5" customHeight="1">
      <c r="A10" s="1234"/>
      <c r="B10" s="1237"/>
      <c r="C10" s="711" t="s">
        <v>1914</v>
      </c>
      <c r="D10" s="712"/>
      <c r="E10" s="712"/>
      <c r="F10" s="712"/>
      <c r="G10" s="712"/>
      <c r="H10" s="712"/>
      <c r="I10" s="712"/>
      <c r="J10" s="712"/>
      <c r="K10" s="712"/>
      <c r="L10" s="712"/>
      <c r="M10" s="551"/>
    </row>
    <row r="11" spans="1:13" ht="82.5" customHeight="1" thickBot="1">
      <c r="A11" s="1235"/>
      <c r="B11" s="1238"/>
      <c r="C11" s="713" t="s">
        <v>82</v>
      </c>
      <c r="D11" s="713" t="s">
        <v>83</v>
      </c>
      <c r="E11" s="713" t="s">
        <v>84</v>
      </c>
      <c r="F11" s="713" t="s">
        <v>85</v>
      </c>
      <c r="G11" s="713" t="s">
        <v>86</v>
      </c>
      <c r="H11" s="713" t="s">
        <v>87</v>
      </c>
      <c r="I11" s="713" t="s">
        <v>88</v>
      </c>
      <c r="J11" s="713" t="s">
        <v>89</v>
      </c>
      <c r="K11" s="713" t="s">
        <v>90</v>
      </c>
      <c r="L11" s="714" t="s">
        <v>91</v>
      </c>
      <c r="M11" s="344"/>
    </row>
    <row r="12" spans="1:13" ht="27" customHeight="1" thickBot="1">
      <c r="A12" s="1239" t="s">
        <v>32</v>
      </c>
      <c r="B12" s="715" t="s">
        <v>1915</v>
      </c>
      <c r="C12" s="1241"/>
      <c r="D12" s="1242"/>
      <c r="E12" s="1242"/>
      <c r="F12" s="1242"/>
      <c r="G12" s="1242"/>
      <c r="H12" s="1242"/>
      <c r="I12" s="1242"/>
      <c r="J12" s="1242"/>
      <c r="K12" s="1242"/>
      <c r="L12" s="716"/>
      <c r="M12" s="344"/>
    </row>
    <row r="13" spans="1:13" ht="24" customHeight="1" thickBot="1">
      <c r="A13" s="1240"/>
      <c r="B13" s="718" t="s">
        <v>1916</v>
      </c>
      <c r="C13" s="719"/>
      <c r="D13" s="719"/>
      <c r="E13" s="719"/>
      <c r="F13" s="719"/>
      <c r="G13" s="719"/>
      <c r="H13" s="719"/>
      <c r="I13" s="719"/>
      <c r="J13" s="719"/>
      <c r="K13" s="719"/>
      <c r="L13" s="719"/>
      <c r="M13" s="344"/>
    </row>
    <row r="14" spans="1:13" ht="14.1" customHeight="1" thickBot="1">
      <c r="A14" s="720" t="s">
        <v>1917</v>
      </c>
      <c r="B14" s="721"/>
      <c r="C14" s="721"/>
      <c r="D14" s="721"/>
      <c r="E14" s="721"/>
      <c r="F14" s="721"/>
      <c r="G14" s="721"/>
      <c r="H14" s="721"/>
      <c r="I14" s="721"/>
      <c r="J14" s="721"/>
      <c r="K14" s="721"/>
      <c r="L14" s="721"/>
      <c r="M14" s="344"/>
    </row>
    <row r="15" spans="1:13" ht="14.1" customHeight="1" thickBot="1">
      <c r="A15" s="722" t="s">
        <v>1918</v>
      </c>
      <c r="B15" s="296">
        <f>SUM(C15:M15)</f>
        <v>0</v>
      </c>
      <c r="C15" s="723"/>
      <c r="D15" s="723"/>
      <c r="E15" s="723"/>
      <c r="F15" s="723"/>
      <c r="G15" s="723"/>
      <c r="H15" s="723"/>
      <c r="I15" s="723"/>
      <c r="J15" s="723"/>
      <c r="K15" s="723"/>
      <c r="L15" s="723"/>
      <c r="M15" s="344"/>
    </row>
    <row r="16" spans="1:13" ht="39.75" customHeight="1" thickBot="1">
      <c r="A16" s="722" t="s">
        <v>1919</v>
      </c>
      <c r="B16" s="296">
        <f>SUM(C16:M16)</f>
        <v>0</v>
      </c>
      <c r="C16" s="723"/>
      <c r="D16" s="723"/>
      <c r="E16" s="723"/>
      <c r="F16" s="723"/>
      <c r="G16" s="723"/>
      <c r="H16" s="723"/>
      <c r="I16" s="723"/>
      <c r="J16" s="723"/>
      <c r="K16" s="723"/>
      <c r="L16" s="723"/>
      <c r="M16" s="344"/>
    </row>
    <row r="17" spans="1:13" ht="14.1" customHeight="1" thickBot="1">
      <c r="A17" s="722" t="s">
        <v>1920</v>
      </c>
      <c r="B17" s="296">
        <f>SUM(C17:M17)</f>
        <v>0</v>
      </c>
      <c r="C17" s="723"/>
      <c r="D17" s="723"/>
      <c r="E17" s="723"/>
      <c r="F17" s="723"/>
      <c r="G17" s="723"/>
      <c r="H17" s="723"/>
      <c r="I17" s="723"/>
      <c r="J17" s="723"/>
      <c r="K17" s="723"/>
      <c r="L17" s="723"/>
      <c r="M17" s="344"/>
    </row>
    <row r="18" spans="1:13" ht="14.1" customHeight="1" thickBot="1">
      <c r="A18" s="722" t="s">
        <v>1921</v>
      </c>
      <c r="B18" s="296">
        <f>SUM(C18:M18)</f>
        <v>0</v>
      </c>
      <c r="C18" s="723"/>
      <c r="D18" s="723"/>
      <c r="E18" s="723"/>
      <c r="F18" s="723"/>
      <c r="G18" s="723"/>
      <c r="H18" s="723"/>
      <c r="I18" s="723"/>
      <c r="J18" s="723"/>
      <c r="K18" s="723"/>
      <c r="L18" s="723"/>
      <c r="M18" s="344"/>
    </row>
    <row r="19" spans="1:13" ht="14.1" customHeight="1" thickBot="1">
      <c r="A19" s="722" t="s">
        <v>1922</v>
      </c>
      <c r="B19" s="296">
        <f>SUM(C19:M19)</f>
        <v>0</v>
      </c>
      <c r="C19" s="724"/>
      <c r="D19" s="724"/>
      <c r="E19" s="724"/>
      <c r="F19" s="724"/>
      <c r="G19" s="724"/>
      <c r="H19" s="724"/>
      <c r="I19" s="724"/>
      <c r="J19" s="724"/>
      <c r="K19" s="724"/>
      <c r="L19" s="724"/>
      <c r="M19" s="344"/>
    </row>
    <row r="20" spans="1:13" ht="14.1" customHeight="1" thickBot="1">
      <c r="A20" s="717" t="s">
        <v>1923</v>
      </c>
      <c r="B20" s="296">
        <f t="shared" ref="B20:L20" si="0">SUM(B15:B19)</f>
        <v>0</v>
      </c>
      <c r="C20" s="297">
        <f t="shared" si="0"/>
        <v>0</v>
      </c>
      <c r="D20" s="297">
        <f t="shared" si="0"/>
        <v>0</v>
      </c>
      <c r="E20" s="297">
        <f t="shared" si="0"/>
        <v>0</v>
      </c>
      <c r="F20" s="297">
        <f t="shared" si="0"/>
        <v>0</v>
      </c>
      <c r="G20" s="297">
        <f t="shared" si="0"/>
        <v>0</v>
      </c>
      <c r="H20" s="297">
        <f t="shared" si="0"/>
        <v>0</v>
      </c>
      <c r="I20" s="297">
        <f t="shared" si="0"/>
        <v>0</v>
      </c>
      <c r="J20" s="297">
        <f t="shared" si="0"/>
        <v>0</v>
      </c>
      <c r="K20" s="297">
        <f t="shared" si="0"/>
        <v>0</v>
      </c>
      <c r="L20" s="297">
        <f t="shared" si="0"/>
        <v>0</v>
      </c>
      <c r="M20" s="344"/>
    </row>
    <row r="21" spans="1:13" ht="14.1" customHeight="1" thickBot="1">
      <c r="A21" s="725"/>
      <c r="B21" s="726"/>
      <c r="C21" s="726"/>
      <c r="D21" s="726"/>
      <c r="E21" s="726"/>
      <c r="F21" s="726"/>
      <c r="G21" s="726"/>
      <c r="H21" s="726"/>
      <c r="I21" s="726"/>
      <c r="J21" s="726"/>
      <c r="K21" s="726"/>
      <c r="L21" s="726"/>
      <c r="M21" s="344"/>
    </row>
    <row r="22" spans="1:13" ht="14.1" customHeight="1" thickBot="1">
      <c r="A22" s="720" t="s">
        <v>1924</v>
      </c>
      <c r="B22" s="721"/>
      <c r="C22" s="721"/>
      <c r="D22" s="721"/>
      <c r="E22" s="721"/>
      <c r="F22" s="721"/>
      <c r="G22" s="721"/>
      <c r="H22" s="721"/>
      <c r="I22" s="721"/>
      <c r="J22" s="721"/>
      <c r="K22" s="721"/>
      <c r="L22" s="721"/>
      <c r="M22" s="344"/>
    </row>
    <row r="23" spans="1:13" ht="14.1" customHeight="1" thickBot="1">
      <c r="A23" s="722" t="s">
        <v>1925</v>
      </c>
      <c r="B23" s="298">
        <f t="shared" ref="B23:L23" si="1">SUM(B24:B26,B29:B30)</f>
        <v>0</v>
      </c>
      <c r="C23" s="299">
        <f t="shared" si="1"/>
        <v>0</v>
      </c>
      <c r="D23" s="299">
        <f t="shared" si="1"/>
        <v>0</v>
      </c>
      <c r="E23" s="299">
        <f t="shared" si="1"/>
        <v>0</v>
      </c>
      <c r="F23" s="299">
        <f t="shared" si="1"/>
        <v>0</v>
      </c>
      <c r="G23" s="299">
        <f t="shared" si="1"/>
        <v>0</v>
      </c>
      <c r="H23" s="299">
        <f t="shared" si="1"/>
        <v>0</v>
      </c>
      <c r="I23" s="299">
        <f t="shared" si="1"/>
        <v>0</v>
      </c>
      <c r="J23" s="299">
        <f t="shared" si="1"/>
        <v>0</v>
      </c>
      <c r="K23" s="299">
        <f t="shared" si="1"/>
        <v>0</v>
      </c>
      <c r="L23" s="299">
        <f t="shared" si="1"/>
        <v>0</v>
      </c>
      <c r="M23" s="344"/>
    </row>
    <row r="24" spans="1:13" ht="14.1" customHeight="1" thickBot="1">
      <c r="A24" s="727" t="s">
        <v>1926</v>
      </c>
      <c r="B24" s="298">
        <f t="shared" ref="B24:B31" si="2">SUM(C24:M24)</f>
        <v>0</v>
      </c>
      <c r="C24" s="728"/>
      <c r="D24" s="728"/>
      <c r="E24" s="728"/>
      <c r="F24" s="728"/>
      <c r="G24" s="728"/>
      <c r="H24" s="728"/>
      <c r="I24" s="728"/>
      <c r="J24" s="728"/>
      <c r="K24" s="728"/>
      <c r="L24" s="728"/>
      <c r="M24" s="344"/>
    </row>
    <row r="25" spans="1:13" ht="14.1" customHeight="1" thickBot="1">
      <c r="A25" s="727" t="s">
        <v>1927</v>
      </c>
      <c r="B25" s="298">
        <f t="shared" si="2"/>
        <v>0</v>
      </c>
      <c r="C25" s="728"/>
      <c r="D25" s="728"/>
      <c r="E25" s="728"/>
      <c r="F25" s="728"/>
      <c r="G25" s="728"/>
      <c r="H25" s="728"/>
      <c r="I25" s="728"/>
      <c r="J25" s="728"/>
      <c r="K25" s="728"/>
      <c r="L25" s="728"/>
      <c r="M25" s="344"/>
    </row>
    <row r="26" spans="1:13" ht="14.1" customHeight="1" thickBot="1">
      <c r="A26" s="729" t="s">
        <v>1928</v>
      </c>
      <c r="B26" s="298">
        <f t="shared" si="2"/>
        <v>0</v>
      </c>
      <c r="C26" s="728"/>
      <c r="D26" s="728"/>
      <c r="E26" s="728"/>
      <c r="F26" s="728"/>
      <c r="G26" s="728"/>
      <c r="H26" s="728"/>
      <c r="I26" s="728"/>
      <c r="J26" s="728"/>
      <c r="K26" s="728"/>
      <c r="L26" s="728"/>
      <c r="M26" s="344"/>
    </row>
    <row r="27" spans="1:13" ht="24.75" customHeight="1" thickBot="1">
      <c r="A27" s="730" t="s">
        <v>1929</v>
      </c>
      <c r="B27" s="298">
        <f t="shared" si="2"/>
        <v>0</v>
      </c>
      <c r="C27" s="728"/>
      <c r="D27" s="728"/>
      <c r="E27" s="728"/>
      <c r="F27" s="728"/>
      <c r="G27" s="728"/>
      <c r="H27" s="728"/>
      <c r="I27" s="728"/>
      <c r="J27" s="728"/>
      <c r="K27" s="728"/>
      <c r="L27" s="728"/>
      <c r="M27" s="344"/>
    </row>
    <row r="28" spans="1:13" ht="13.5" customHeight="1" thickBot="1">
      <c r="A28" s="730" t="s">
        <v>1930</v>
      </c>
      <c r="B28" s="298">
        <f t="shared" si="2"/>
        <v>0</v>
      </c>
      <c r="C28" s="728"/>
      <c r="D28" s="728"/>
      <c r="E28" s="728"/>
      <c r="F28" s="728"/>
      <c r="G28" s="728"/>
      <c r="H28" s="728"/>
      <c r="I28" s="728"/>
      <c r="J28" s="728"/>
      <c r="K28" s="728"/>
      <c r="L28" s="728"/>
      <c r="M28" s="344"/>
    </row>
    <row r="29" spans="1:13" ht="14.1" customHeight="1" thickBot="1">
      <c r="A29" s="729" t="s">
        <v>1931</v>
      </c>
      <c r="B29" s="298">
        <f t="shared" si="2"/>
        <v>0</v>
      </c>
      <c r="C29" s="728"/>
      <c r="D29" s="728"/>
      <c r="E29" s="728"/>
      <c r="F29" s="728"/>
      <c r="G29" s="728"/>
      <c r="H29" s="728"/>
      <c r="I29" s="728"/>
      <c r="J29" s="728"/>
      <c r="K29" s="728"/>
      <c r="L29" s="728"/>
      <c r="M29" s="344"/>
    </row>
    <row r="30" spans="1:13" ht="14.1" customHeight="1" thickBot="1">
      <c r="A30" s="729" t="s">
        <v>1932</v>
      </c>
      <c r="B30" s="298">
        <f t="shared" si="2"/>
        <v>0</v>
      </c>
      <c r="C30" s="728"/>
      <c r="D30" s="728"/>
      <c r="E30" s="728"/>
      <c r="F30" s="728"/>
      <c r="G30" s="728"/>
      <c r="H30" s="728"/>
      <c r="I30" s="728"/>
      <c r="J30" s="728"/>
      <c r="K30" s="728"/>
      <c r="L30" s="728"/>
      <c r="M30" s="344"/>
    </row>
    <row r="31" spans="1:13" ht="14.1" customHeight="1" thickBot="1">
      <c r="A31" s="722" t="s">
        <v>1933</v>
      </c>
      <c r="B31" s="298">
        <f t="shared" si="2"/>
        <v>0</v>
      </c>
      <c r="C31" s="728"/>
      <c r="D31" s="728"/>
      <c r="E31" s="728"/>
      <c r="F31" s="728"/>
      <c r="G31" s="728"/>
      <c r="H31" s="728"/>
      <c r="I31" s="728"/>
      <c r="J31" s="728"/>
      <c r="K31" s="728"/>
      <c r="L31" s="728"/>
      <c r="M31" s="344"/>
    </row>
    <row r="32" spans="1:13" ht="14.1" customHeight="1" thickBot="1">
      <c r="A32" s="717" t="s">
        <v>1934</v>
      </c>
      <c r="B32" s="296">
        <f t="shared" ref="B32:L32" si="3">SUM(B23,B31)</f>
        <v>0</v>
      </c>
      <c r="C32" s="297">
        <f t="shared" si="3"/>
        <v>0</v>
      </c>
      <c r="D32" s="297">
        <f t="shared" si="3"/>
        <v>0</v>
      </c>
      <c r="E32" s="297">
        <f t="shared" si="3"/>
        <v>0</v>
      </c>
      <c r="F32" s="297">
        <f t="shared" si="3"/>
        <v>0</v>
      </c>
      <c r="G32" s="297">
        <f t="shared" si="3"/>
        <v>0</v>
      </c>
      <c r="H32" s="297">
        <f t="shared" si="3"/>
        <v>0</v>
      </c>
      <c r="I32" s="297">
        <f t="shared" si="3"/>
        <v>0</v>
      </c>
      <c r="J32" s="297">
        <f t="shared" si="3"/>
        <v>0</v>
      </c>
      <c r="K32" s="297">
        <f t="shared" si="3"/>
        <v>0</v>
      </c>
      <c r="L32" s="297">
        <f t="shared" si="3"/>
        <v>0</v>
      </c>
      <c r="M32" s="344"/>
    </row>
    <row r="33" spans="1:13" ht="14.1" customHeight="1" thickBot="1">
      <c r="A33" s="717" t="s">
        <v>1935</v>
      </c>
      <c r="B33" s="296">
        <f t="shared" ref="B33:L33" si="4">B20-B32</f>
        <v>0</v>
      </c>
      <c r="C33" s="297">
        <f t="shared" si="4"/>
        <v>0</v>
      </c>
      <c r="D33" s="297">
        <f t="shared" si="4"/>
        <v>0</v>
      </c>
      <c r="E33" s="297">
        <f t="shared" si="4"/>
        <v>0</v>
      </c>
      <c r="F33" s="297">
        <f t="shared" si="4"/>
        <v>0</v>
      </c>
      <c r="G33" s="297">
        <f t="shared" si="4"/>
        <v>0</v>
      </c>
      <c r="H33" s="297">
        <f t="shared" si="4"/>
        <v>0</v>
      </c>
      <c r="I33" s="297">
        <f t="shared" si="4"/>
        <v>0</v>
      </c>
      <c r="J33" s="297">
        <f t="shared" si="4"/>
        <v>0</v>
      </c>
      <c r="K33" s="297">
        <f t="shared" si="4"/>
        <v>0</v>
      </c>
      <c r="L33" s="297">
        <f t="shared" si="4"/>
        <v>0</v>
      </c>
      <c r="M33" s="344"/>
    </row>
    <row r="34" spans="1:13" s="190" customFormat="1" ht="14.1" customHeight="1" thickBot="1">
      <c r="A34" s="731"/>
      <c r="B34" s="300"/>
      <c r="C34" s="300"/>
      <c r="D34" s="300"/>
      <c r="E34" s="300"/>
      <c r="F34" s="300"/>
      <c r="G34" s="300"/>
      <c r="H34" s="300"/>
      <c r="I34" s="300"/>
      <c r="J34" s="300"/>
      <c r="K34" s="300"/>
      <c r="L34" s="300"/>
      <c r="M34" s="344"/>
    </row>
    <row r="35" spans="1:13" ht="14.1" customHeight="1" thickBot="1">
      <c r="A35" s="720" t="s">
        <v>1936</v>
      </c>
      <c r="B35" s="721"/>
      <c r="C35" s="721"/>
      <c r="D35" s="721"/>
      <c r="E35" s="721"/>
      <c r="F35" s="721"/>
      <c r="G35" s="721"/>
      <c r="H35" s="721"/>
      <c r="I35" s="721"/>
      <c r="J35" s="721"/>
      <c r="K35" s="721"/>
      <c r="L35" s="721"/>
      <c r="M35" s="344"/>
    </row>
    <row r="36" spans="1:13" ht="14.1" customHeight="1" thickBot="1">
      <c r="A36" s="732" t="s">
        <v>1937</v>
      </c>
      <c r="B36" s="296">
        <f>SUM(B37:B38)</f>
        <v>0</v>
      </c>
      <c r="C36" s="301"/>
      <c r="D36" s="301"/>
      <c r="E36" s="301"/>
      <c r="F36" s="301"/>
      <c r="G36" s="301"/>
      <c r="H36" s="301"/>
      <c r="I36" s="301"/>
      <c r="J36" s="301"/>
      <c r="K36" s="301"/>
      <c r="L36" s="301"/>
      <c r="M36" s="344"/>
    </row>
    <row r="37" spans="1:13" ht="14.1" customHeight="1" thickBot="1">
      <c r="A37" s="733" t="s">
        <v>1938</v>
      </c>
      <c r="B37" s="298">
        <f t="shared" ref="B37:B49" si="5">SUM(C37:M37)</f>
        <v>0</v>
      </c>
      <c r="C37" s="301"/>
      <c r="D37" s="301"/>
      <c r="E37" s="301"/>
      <c r="F37" s="301"/>
      <c r="G37" s="301"/>
      <c r="H37" s="301"/>
      <c r="I37" s="301"/>
      <c r="J37" s="301"/>
      <c r="K37" s="301"/>
      <c r="L37" s="301"/>
      <c r="M37" s="344"/>
    </row>
    <row r="38" spans="1:13" ht="14.1" customHeight="1" thickBot="1">
      <c r="A38" s="733" t="s">
        <v>1939</v>
      </c>
      <c r="B38" s="298">
        <f t="shared" si="5"/>
        <v>0</v>
      </c>
      <c r="C38" s="301"/>
      <c r="D38" s="301"/>
      <c r="E38" s="301"/>
      <c r="F38" s="301"/>
      <c r="G38" s="301"/>
      <c r="H38" s="301"/>
      <c r="I38" s="301"/>
      <c r="J38" s="301"/>
      <c r="K38" s="301"/>
      <c r="L38" s="301"/>
      <c r="M38" s="344"/>
    </row>
    <row r="39" spans="1:13" ht="14.1" customHeight="1" thickBot="1">
      <c r="A39" s="732" t="s">
        <v>1940</v>
      </c>
      <c r="B39" s="298">
        <f t="shared" si="5"/>
        <v>0</v>
      </c>
      <c r="C39" s="301"/>
      <c r="D39" s="301"/>
      <c r="E39" s="301"/>
      <c r="F39" s="301"/>
      <c r="G39" s="301"/>
      <c r="H39" s="301"/>
      <c r="I39" s="301"/>
      <c r="J39" s="301"/>
      <c r="K39" s="301"/>
      <c r="L39" s="301"/>
      <c r="M39" s="344"/>
    </row>
    <row r="40" spans="1:13" ht="14.1" customHeight="1" thickBot="1">
      <c r="A40" s="732" t="s">
        <v>1941</v>
      </c>
      <c r="B40" s="298">
        <f t="shared" si="5"/>
        <v>0</v>
      </c>
      <c r="C40" s="728"/>
      <c r="D40" s="728"/>
      <c r="E40" s="728"/>
      <c r="F40" s="728"/>
      <c r="G40" s="728"/>
      <c r="H40" s="728"/>
      <c r="I40" s="728"/>
      <c r="J40" s="728"/>
      <c r="K40" s="728"/>
      <c r="L40" s="728"/>
      <c r="M40" s="344"/>
    </row>
    <row r="41" spans="1:13" ht="14.1" customHeight="1" thickBot="1">
      <c r="A41" s="732" t="s">
        <v>1942</v>
      </c>
      <c r="B41" s="298">
        <f t="shared" si="5"/>
        <v>0</v>
      </c>
      <c r="C41" s="728"/>
      <c r="D41" s="728"/>
      <c r="E41" s="728"/>
      <c r="F41" s="728"/>
      <c r="G41" s="728"/>
      <c r="H41" s="728"/>
      <c r="I41" s="728"/>
      <c r="J41" s="728"/>
      <c r="K41" s="728"/>
      <c r="L41" s="728"/>
      <c r="M41" s="344"/>
    </row>
    <row r="42" spans="1:13" ht="14.1" customHeight="1" thickBot="1">
      <c r="A42" s="732" t="s">
        <v>1943</v>
      </c>
      <c r="B42" s="298">
        <f t="shared" si="5"/>
        <v>0</v>
      </c>
      <c r="C42" s="728"/>
      <c r="D42" s="728"/>
      <c r="E42" s="728"/>
      <c r="F42" s="728"/>
      <c r="G42" s="728"/>
      <c r="H42" s="728"/>
      <c r="I42" s="728"/>
      <c r="J42" s="728"/>
      <c r="K42" s="728"/>
      <c r="L42" s="728"/>
      <c r="M42" s="344"/>
    </row>
    <row r="43" spans="1:13" ht="27" customHeight="1" thickBot="1">
      <c r="A43" s="732" t="s">
        <v>1944</v>
      </c>
      <c r="B43" s="298">
        <f t="shared" si="5"/>
        <v>0</v>
      </c>
      <c r="C43" s="302">
        <f t="shared" ref="C43:L43" si="6">SUM(C44:C46)</f>
        <v>0</v>
      </c>
      <c r="D43" s="302">
        <f t="shared" si="6"/>
        <v>0</v>
      </c>
      <c r="E43" s="302">
        <f t="shared" si="6"/>
        <v>0</v>
      </c>
      <c r="F43" s="302">
        <f t="shared" si="6"/>
        <v>0</v>
      </c>
      <c r="G43" s="302">
        <f t="shared" si="6"/>
        <v>0</v>
      </c>
      <c r="H43" s="302">
        <f t="shared" si="6"/>
        <v>0</v>
      </c>
      <c r="I43" s="302">
        <f t="shared" si="6"/>
        <v>0</v>
      </c>
      <c r="J43" s="302">
        <f t="shared" si="6"/>
        <v>0</v>
      </c>
      <c r="K43" s="302">
        <f t="shared" si="6"/>
        <v>0</v>
      </c>
      <c r="L43" s="302">
        <f t="shared" si="6"/>
        <v>0</v>
      </c>
      <c r="M43" s="344"/>
    </row>
    <row r="44" spans="1:13" ht="14.1" customHeight="1" thickBot="1">
      <c r="A44" s="303"/>
      <c r="B44" s="298">
        <f t="shared" si="5"/>
        <v>0</v>
      </c>
      <c r="C44" s="728"/>
      <c r="D44" s="728"/>
      <c r="E44" s="728"/>
      <c r="F44" s="728"/>
      <c r="G44" s="728"/>
      <c r="H44" s="728"/>
      <c r="I44" s="728"/>
      <c r="J44" s="728"/>
      <c r="K44" s="728"/>
      <c r="L44" s="728"/>
      <c r="M44" s="344"/>
    </row>
    <row r="45" spans="1:13" ht="14.1" customHeight="1" thickBot="1">
      <c r="A45" s="303"/>
      <c r="B45" s="298">
        <f t="shared" si="5"/>
        <v>0</v>
      </c>
      <c r="C45" s="728"/>
      <c r="D45" s="728"/>
      <c r="E45" s="728"/>
      <c r="F45" s="728"/>
      <c r="G45" s="728"/>
      <c r="H45" s="728"/>
      <c r="I45" s="728"/>
      <c r="J45" s="728"/>
      <c r="K45" s="728"/>
      <c r="L45" s="728"/>
      <c r="M45" s="344"/>
    </row>
    <row r="46" spans="1:13" ht="14.1" customHeight="1" thickBot="1">
      <c r="A46" s="303"/>
      <c r="B46" s="298">
        <f t="shared" si="5"/>
        <v>0</v>
      </c>
      <c r="C46" s="728"/>
      <c r="D46" s="728"/>
      <c r="E46" s="728"/>
      <c r="F46" s="728"/>
      <c r="G46" s="728"/>
      <c r="H46" s="728"/>
      <c r="I46" s="728"/>
      <c r="J46" s="728"/>
      <c r="K46" s="728"/>
      <c r="L46" s="728"/>
      <c r="M46" s="344"/>
    </row>
    <row r="47" spans="1:13" ht="27" customHeight="1" thickBot="1">
      <c r="A47" s="717" t="s">
        <v>1945</v>
      </c>
      <c r="B47" s="298">
        <f t="shared" si="5"/>
        <v>0</v>
      </c>
      <c r="C47" s="297">
        <f t="shared" ref="C47:L47" si="7">SUM(C36,C39:C43)</f>
        <v>0</v>
      </c>
      <c r="D47" s="297">
        <f t="shared" si="7"/>
        <v>0</v>
      </c>
      <c r="E47" s="297">
        <f t="shared" si="7"/>
        <v>0</v>
      </c>
      <c r="F47" s="297">
        <f t="shared" si="7"/>
        <v>0</v>
      </c>
      <c r="G47" s="297">
        <f t="shared" si="7"/>
        <v>0</v>
      </c>
      <c r="H47" s="297">
        <f t="shared" si="7"/>
        <v>0</v>
      </c>
      <c r="I47" s="297">
        <f t="shared" si="7"/>
        <v>0</v>
      </c>
      <c r="J47" s="297">
        <f t="shared" si="7"/>
        <v>0</v>
      </c>
      <c r="K47" s="297">
        <f t="shared" si="7"/>
        <v>0</v>
      </c>
      <c r="L47" s="297">
        <f t="shared" si="7"/>
        <v>0</v>
      </c>
      <c r="M47" s="344"/>
    </row>
    <row r="48" spans="1:13" ht="14.1" customHeight="1" thickBot="1">
      <c r="A48" s="732" t="s">
        <v>1946</v>
      </c>
      <c r="B48" s="298">
        <f t="shared" si="5"/>
        <v>0</v>
      </c>
      <c r="C48" s="301"/>
      <c r="D48" s="301"/>
      <c r="E48" s="301"/>
      <c r="F48" s="301"/>
      <c r="G48" s="301"/>
      <c r="H48" s="301"/>
      <c r="I48" s="301"/>
      <c r="J48" s="301"/>
      <c r="K48" s="301"/>
      <c r="L48" s="301"/>
      <c r="M48" s="344"/>
    </row>
    <row r="49" spans="1:13" ht="14.1" customHeight="1" thickBot="1">
      <c r="A49" s="732" t="s">
        <v>1947</v>
      </c>
      <c r="B49" s="298">
        <f t="shared" si="5"/>
        <v>0</v>
      </c>
      <c r="C49" s="301"/>
      <c r="D49" s="301"/>
      <c r="E49" s="301"/>
      <c r="F49" s="301"/>
      <c r="G49" s="301"/>
      <c r="H49" s="301"/>
      <c r="I49" s="301"/>
      <c r="J49" s="301"/>
      <c r="K49" s="301"/>
      <c r="L49" s="301"/>
      <c r="M49" s="344"/>
    </row>
    <row r="50" spans="1:13" ht="14.1" customHeight="1" thickBot="1">
      <c r="A50" s="734" t="s">
        <v>1948</v>
      </c>
      <c r="B50" s="304">
        <f t="shared" ref="B50:L50" si="8">SUM(B47:B49)</f>
        <v>0</v>
      </c>
      <c r="C50" s="305">
        <f t="shared" si="8"/>
        <v>0</v>
      </c>
      <c r="D50" s="305">
        <f t="shared" si="8"/>
        <v>0</v>
      </c>
      <c r="E50" s="305">
        <f t="shared" si="8"/>
        <v>0</v>
      </c>
      <c r="F50" s="305">
        <f t="shared" si="8"/>
        <v>0</v>
      </c>
      <c r="G50" s="305">
        <f t="shared" si="8"/>
        <v>0</v>
      </c>
      <c r="H50" s="305">
        <f t="shared" si="8"/>
        <v>0</v>
      </c>
      <c r="I50" s="305">
        <f t="shared" si="8"/>
        <v>0</v>
      </c>
      <c r="J50" s="305">
        <f t="shared" si="8"/>
        <v>0</v>
      </c>
      <c r="K50" s="305">
        <f t="shared" si="8"/>
        <v>0</v>
      </c>
      <c r="L50" s="305">
        <f t="shared" si="8"/>
        <v>0</v>
      </c>
      <c r="M50" s="344"/>
    </row>
    <row r="51" spans="1:13" ht="14.1" customHeight="1" thickBot="1">
      <c r="A51" s="642"/>
      <c r="B51" s="252"/>
      <c r="C51" s="252"/>
      <c r="D51" s="252"/>
      <c r="E51" s="252"/>
      <c r="F51" s="252"/>
      <c r="G51" s="252"/>
      <c r="H51" s="252"/>
      <c r="I51" s="252"/>
      <c r="J51" s="252"/>
      <c r="K51" s="252"/>
      <c r="L51" s="252"/>
      <c r="M51" s="344"/>
    </row>
    <row r="52" spans="1:13" ht="14.1" customHeight="1" thickBot="1">
      <c r="A52" s="735" t="s">
        <v>1949</v>
      </c>
      <c r="B52" s="306" t="str">
        <f t="shared" ref="B52:L52" si="9">IF(ABS(B33-B50)&lt;=B53,"OK","Commentary Required")</f>
        <v>OK</v>
      </c>
      <c r="C52" s="306" t="str">
        <f t="shared" si="9"/>
        <v>OK</v>
      </c>
      <c r="D52" s="306" t="str">
        <f t="shared" si="9"/>
        <v>OK</v>
      </c>
      <c r="E52" s="306" t="str">
        <f t="shared" si="9"/>
        <v>OK</v>
      </c>
      <c r="F52" s="306" t="str">
        <f t="shared" si="9"/>
        <v>OK</v>
      </c>
      <c r="G52" s="306" t="str">
        <f t="shared" si="9"/>
        <v>OK</v>
      </c>
      <c r="H52" s="306" t="str">
        <f t="shared" si="9"/>
        <v>OK</v>
      </c>
      <c r="I52" s="306" t="str">
        <f t="shared" si="9"/>
        <v>OK</v>
      </c>
      <c r="J52" s="306" t="str">
        <f t="shared" si="9"/>
        <v>OK</v>
      </c>
      <c r="K52" s="306" t="str">
        <f t="shared" si="9"/>
        <v>OK</v>
      </c>
      <c r="L52" s="306" t="str">
        <f t="shared" si="9"/>
        <v>OK</v>
      </c>
      <c r="M52" s="344"/>
    </row>
    <row r="53" spans="1:13" ht="14.1" customHeight="1" thickBot="1">
      <c r="A53" s="736" t="s">
        <v>606</v>
      </c>
      <c r="B53" s="307">
        <v>1</v>
      </c>
      <c r="C53" s="307">
        <v>1</v>
      </c>
      <c r="D53" s="307">
        <v>1</v>
      </c>
      <c r="E53" s="307">
        <v>1</v>
      </c>
      <c r="F53" s="307">
        <v>1</v>
      </c>
      <c r="G53" s="307">
        <v>1</v>
      </c>
      <c r="H53" s="307">
        <v>1</v>
      </c>
      <c r="I53" s="307">
        <v>1</v>
      </c>
      <c r="J53" s="307">
        <v>1</v>
      </c>
      <c r="K53" s="307">
        <v>1</v>
      </c>
      <c r="L53" s="307">
        <v>1</v>
      </c>
      <c r="M53" s="344"/>
    </row>
    <row r="54" spans="1:13" ht="14.1" customHeight="1" thickBot="1">
      <c r="A54" s="737" t="s">
        <v>95</v>
      </c>
      <c r="B54" s="738"/>
      <c r="C54" s="738"/>
      <c r="D54" s="738"/>
      <c r="E54" s="738"/>
      <c r="F54" s="738"/>
      <c r="G54" s="738"/>
      <c r="H54" s="738"/>
      <c r="I54" s="738"/>
      <c r="J54" s="738"/>
      <c r="K54" s="738"/>
      <c r="L54" s="738"/>
      <c r="M54" s="344"/>
    </row>
    <row r="55" spans="1:13">
      <c r="A55" s="642"/>
      <c r="B55" s="252"/>
      <c r="C55" s="252"/>
      <c r="D55" s="252"/>
      <c r="E55" s="252"/>
      <c r="F55" s="252"/>
      <c r="G55" s="252"/>
      <c r="H55" s="252"/>
      <c r="I55" s="252"/>
      <c r="J55" s="252"/>
      <c r="K55" s="252"/>
      <c r="L55" s="252"/>
    </row>
  </sheetData>
  <mergeCells count="4">
    <mergeCell ref="A7:A11"/>
    <mergeCell ref="B8:B11"/>
    <mergeCell ref="A12:A13"/>
    <mergeCell ref="C12:K12"/>
  </mergeCells>
  <conditionalFormatting sqref="A52:XFD52">
    <cfRule type="cellIs" dxfId="1" priority="2" operator="equal">
      <formula>"Commentary Required"</formula>
    </cfRule>
  </conditionalFormatting>
  <conditionalFormatting sqref="B52:L52">
    <cfRule type="cellIs" dxfId="0" priority="1" operator="equal">
      <formula>"OK"</formula>
    </cfRule>
  </conditionalFormatting>
  <dataValidations count="1">
    <dataValidation type="decimal" allowBlank="1" showInputMessage="1" showErrorMessage="1" errorTitle="Error" error="Please enter a number of +/- 11 digits" sqref="C44:L46 C40:L42 C24:L31 C15:L19" xr:uid="{4367893C-C62B-4375-9784-26DF2ADAAF7F}">
      <formula1>-99999999999</formula1>
      <formula2>99999999999</formula2>
    </dataValidation>
  </dataValidations>
  <pageMargins left="0.3" right="0.3" top="0.75" bottom="0.75" header="0.3" footer="0.3"/>
  <pageSetup paperSize="8" scale="55" orientation="landscape"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E654C5-1209-40B6-8BFD-9BCF23370A76}">
  <sheetPr codeName="Sheet47">
    <tabColor theme="4" tint="0.39997558519241921"/>
  </sheetPr>
  <dimension ref="A1"/>
  <sheetViews>
    <sheetView zoomScale="80" zoomScaleNormal="80" workbookViewId="0"/>
  </sheetViews>
  <sheetFormatPr defaultColWidth="8.42578125" defaultRowHeight="12.75"/>
  <cols>
    <col min="1" max="16384" width="8.42578125" style="94"/>
  </cols>
  <sheetData>
    <row r="1" ht="17.25" customHeight="1"/>
  </sheetData>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75ADE-279B-4CFD-800B-788026742B79}">
  <sheetPr codeName="Sheet150">
    <pageSetUpPr fitToPage="1"/>
  </sheetPr>
  <dimension ref="A1:G66"/>
  <sheetViews>
    <sheetView showGridLines="0" topLeftCell="D1" zoomScale="80" zoomScaleNormal="80" workbookViewId="0">
      <selection activeCell="D1" sqref="D1"/>
    </sheetView>
  </sheetViews>
  <sheetFormatPr defaultRowHeight="15"/>
  <cols>
    <col min="1" max="3" width="8.5703125" hidden="1" customWidth="1"/>
    <col min="4" max="4" width="74.42578125" style="223" customWidth="1"/>
    <col min="5" max="5" width="30.42578125" style="223" customWidth="1"/>
    <col min="6" max="6" width="72.42578125" customWidth="1"/>
    <col min="7" max="7" width="8" customWidth="1"/>
  </cols>
  <sheetData>
    <row r="1" spans="1:7" ht="14.45" customHeight="1">
      <c r="A1" s="24"/>
      <c r="B1" s="584"/>
      <c r="C1" s="584"/>
      <c r="D1" s="585"/>
      <c r="E1" s="585"/>
      <c r="F1" s="584"/>
      <c r="G1" s="1"/>
    </row>
    <row r="2" spans="1:7" ht="17.45" customHeight="1">
      <c r="A2" s="24"/>
      <c r="B2" s="584"/>
      <c r="C2" s="584"/>
      <c r="D2" s="585"/>
      <c r="E2" s="586"/>
      <c r="F2" s="587"/>
      <c r="G2" s="1"/>
    </row>
    <row r="3" spans="1:7" ht="17.45" customHeight="1">
      <c r="A3" s="24"/>
      <c r="B3" s="584"/>
      <c r="C3" s="584"/>
      <c r="D3" s="585"/>
      <c r="E3" s="586"/>
      <c r="F3" s="587"/>
      <c r="G3" s="1"/>
    </row>
    <row r="4" spans="1:7" ht="17.45" customHeight="1">
      <c r="A4" s="24"/>
      <c r="B4" s="584"/>
      <c r="C4" s="584"/>
      <c r="D4" s="585"/>
      <c r="E4" s="586"/>
      <c r="F4" s="587"/>
      <c r="G4" s="1"/>
    </row>
    <row r="5" spans="1:7" ht="24.75" customHeight="1">
      <c r="A5" s="24"/>
      <c r="B5" s="584"/>
      <c r="C5" s="589"/>
      <c r="D5" s="590"/>
      <c r="E5" s="591">
        <f>COUNTIFS(E14:E65,"&lt;&gt;",E14:E65,"OS*")</f>
        <v>0</v>
      </c>
      <c r="F5" s="592"/>
      <c r="G5" s="1"/>
    </row>
    <row r="6" spans="1:7" ht="15.6" customHeight="1">
      <c r="A6" s="24"/>
      <c r="B6" s="584"/>
      <c r="C6" s="584"/>
      <c r="D6" s="564" t="s">
        <v>1950</v>
      </c>
      <c r="E6" s="593" t="s">
        <v>1951</v>
      </c>
      <c r="F6" s="564" t="s">
        <v>1503</v>
      </c>
      <c r="G6" s="1"/>
    </row>
    <row r="7" spans="1:7" ht="14.45" customHeight="1">
      <c r="A7" s="24"/>
      <c r="B7" s="24"/>
      <c r="C7" s="24"/>
      <c r="D7" s="739" t="s">
        <v>1952</v>
      </c>
      <c r="E7" s="23" t="s">
        <v>1953</v>
      </c>
      <c r="F7" s="25" t="s">
        <v>33</v>
      </c>
    </row>
    <row r="8" spans="1:7" ht="14.45" customHeight="1">
      <c r="A8" s="24"/>
      <c r="B8" s="24"/>
      <c r="C8" s="24"/>
      <c r="D8" s="739" t="s">
        <v>1954</v>
      </c>
      <c r="E8" s="23" t="s">
        <v>1955</v>
      </c>
      <c r="F8" s="25" t="s">
        <v>33</v>
      </c>
    </row>
    <row r="9" spans="1:7" ht="14.45" customHeight="1">
      <c r="A9" s="24"/>
      <c r="B9" s="24"/>
      <c r="C9" s="24"/>
      <c r="D9" s="739" t="s">
        <v>1956</v>
      </c>
      <c r="E9" s="23" t="s">
        <v>1957</v>
      </c>
      <c r="F9" s="25" t="s">
        <v>33</v>
      </c>
    </row>
    <row r="10" spans="1:7" ht="14.45" customHeight="1">
      <c r="A10" s="24"/>
      <c r="B10" s="24"/>
      <c r="C10" s="24"/>
      <c r="D10" s="739" t="s">
        <v>1958</v>
      </c>
      <c r="E10" s="23" t="s">
        <v>1959</v>
      </c>
      <c r="F10" s="25" t="s">
        <v>33</v>
      </c>
    </row>
    <row r="11" spans="1:7" ht="14.45" customHeight="1">
      <c r="A11" s="24"/>
      <c r="B11" s="24"/>
      <c r="C11" s="24"/>
      <c r="D11" s="739" t="s">
        <v>1960</v>
      </c>
      <c r="E11" s="23" t="s">
        <v>1961</v>
      </c>
      <c r="F11" s="25" t="s">
        <v>186</v>
      </c>
    </row>
    <row r="12" spans="1:7" ht="14.45" customHeight="1">
      <c r="A12" s="24"/>
      <c r="B12" s="24"/>
      <c r="C12" s="24"/>
      <c r="D12" s="739" t="s">
        <v>1962</v>
      </c>
      <c r="E12" s="23" t="s">
        <v>1963</v>
      </c>
      <c r="F12" s="25" t="s">
        <v>33</v>
      </c>
    </row>
    <row r="13" spans="1:7" ht="14.45" customHeight="1">
      <c r="A13" s="24"/>
      <c r="B13" s="24"/>
      <c r="C13" s="24"/>
      <c r="D13" s="739" t="s">
        <v>1964</v>
      </c>
      <c r="E13" s="23" t="s">
        <v>1965</v>
      </c>
      <c r="F13" s="25" t="s">
        <v>186</v>
      </c>
    </row>
    <row r="14" spans="1:7" ht="14.25" customHeight="1">
      <c r="A14" s="24"/>
      <c r="B14" s="24"/>
      <c r="C14" s="24"/>
      <c r="D14" s="222"/>
      <c r="E14" s="23"/>
      <c r="F14" s="25"/>
    </row>
    <row r="15" spans="1:7" ht="14.45" customHeight="1">
      <c r="A15" s="24"/>
      <c r="B15" s="24"/>
      <c r="C15" s="24"/>
      <c r="D15" s="222"/>
      <c r="E15" s="23"/>
      <c r="F15" s="25"/>
    </row>
    <row r="16" spans="1:7" ht="14.45" customHeight="1">
      <c r="A16" s="24"/>
      <c r="B16" s="24"/>
      <c r="C16" s="24"/>
      <c r="D16" s="222"/>
      <c r="E16" s="23"/>
      <c r="F16" s="25"/>
    </row>
    <row r="17" spans="1:6" ht="14.45" customHeight="1">
      <c r="A17" s="24"/>
      <c r="B17" s="24"/>
      <c r="C17" s="24"/>
      <c r="D17" s="222"/>
      <c r="E17" s="23"/>
      <c r="F17" s="25"/>
    </row>
    <row r="18" spans="1:6" ht="14.45" customHeight="1">
      <c r="A18" s="24"/>
      <c r="B18" s="24"/>
      <c r="C18" s="24"/>
      <c r="D18" s="222"/>
      <c r="E18" s="23"/>
      <c r="F18" s="25"/>
    </row>
    <row r="19" spans="1:6" ht="14.45" customHeight="1">
      <c r="A19" s="24"/>
      <c r="B19" s="24"/>
      <c r="C19" s="24"/>
      <c r="D19" s="222"/>
      <c r="E19" s="23"/>
      <c r="F19" s="25"/>
    </row>
    <row r="20" spans="1:6" ht="14.45" customHeight="1">
      <c r="A20" s="24"/>
      <c r="B20" s="24"/>
      <c r="C20" s="24"/>
      <c r="D20" s="222"/>
      <c r="E20" s="23"/>
      <c r="F20" s="25"/>
    </row>
    <row r="21" spans="1:6" ht="14.45" customHeight="1">
      <c r="A21" s="24"/>
      <c r="B21" s="24"/>
      <c r="C21" s="24"/>
      <c r="D21" s="222"/>
      <c r="E21" s="23"/>
      <c r="F21" s="25"/>
    </row>
    <row r="22" spans="1:6" ht="14.45" customHeight="1">
      <c r="A22" s="24"/>
      <c r="B22" s="24"/>
      <c r="C22" s="24"/>
      <c r="D22" s="222"/>
      <c r="E22" s="23"/>
      <c r="F22" s="25"/>
    </row>
    <row r="23" spans="1:6" ht="14.45" customHeight="1">
      <c r="A23" s="24"/>
      <c r="B23" s="24"/>
      <c r="C23" s="24"/>
      <c r="D23" s="222"/>
      <c r="E23" s="23"/>
      <c r="F23" s="25"/>
    </row>
    <row r="24" spans="1:6" ht="14.45" customHeight="1">
      <c r="A24" s="24"/>
      <c r="B24" s="24"/>
      <c r="C24" s="24"/>
      <c r="D24" s="222"/>
      <c r="E24" s="23"/>
      <c r="F24" s="25"/>
    </row>
    <row r="25" spans="1:6" ht="14.45" customHeight="1">
      <c r="A25" s="24"/>
      <c r="B25" s="24"/>
      <c r="C25" s="24"/>
      <c r="D25" s="222"/>
      <c r="E25" s="23"/>
      <c r="F25" s="25"/>
    </row>
    <row r="26" spans="1:6" ht="14.45" customHeight="1">
      <c r="A26" s="24"/>
      <c r="B26" s="24"/>
      <c r="C26" s="24"/>
      <c r="D26" s="222"/>
      <c r="E26" s="23"/>
      <c r="F26" s="25"/>
    </row>
    <row r="27" spans="1:6" ht="14.45" customHeight="1">
      <c r="A27" s="24"/>
      <c r="B27" s="24"/>
      <c r="C27" s="24"/>
      <c r="D27" s="222"/>
      <c r="E27" s="23"/>
      <c r="F27" s="25"/>
    </row>
    <row r="28" spans="1:6" ht="14.45" customHeight="1">
      <c r="A28" s="24"/>
      <c r="B28" s="24"/>
      <c r="C28" s="24"/>
      <c r="D28" s="222"/>
      <c r="E28" s="23"/>
      <c r="F28" s="25"/>
    </row>
    <row r="29" spans="1:6" ht="14.45" customHeight="1">
      <c r="A29" s="24"/>
      <c r="B29" s="24"/>
      <c r="C29" s="24"/>
      <c r="D29" s="222"/>
      <c r="E29" s="23"/>
      <c r="F29" s="25"/>
    </row>
    <row r="30" spans="1:6" ht="14.45" customHeight="1">
      <c r="A30" s="24"/>
      <c r="B30" s="24"/>
      <c r="C30" s="24"/>
      <c r="D30" s="222"/>
      <c r="E30" s="23"/>
      <c r="F30" s="25"/>
    </row>
    <row r="31" spans="1:6" ht="14.45" customHeight="1">
      <c r="A31" s="24"/>
      <c r="B31" s="24"/>
      <c r="C31" s="24"/>
      <c r="D31" s="222"/>
      <c r="E31" s="23"/>
      <c r="F31" s="25"/>
    </row>
    <row r="32" spans="1:6" ht="14.45" customHeight="1">
      <c r="A32" s="24"/>
      <c r="B32" s="24"/>
      <c r="C32" s="24"/>
      <c r="D32" s="222"/>
      <c r="E32" s="23"/>
      <c r="F32" s="25"/>
    </row>
    <row r="33" spans="1:6" ht="14.45" customHeight="1">
      <c r="A33" s="24"/>
      <c r="B33" s="24"/>
      <c r="C33" s="24"/>
      <c r="D33" s="222"/>
      <c r="E33" s="23"/>
      <c r="F33" s="25"/>
    </row>
    <row r="34" spans="1:6" ht="14.45" customHeight="1">
      <c r="A34" s="24"/>
      <c r="B34" s="24"/>
      <c r="C34" s="24"/>
      <c r="D34" s="222"/>
      <c r="E34" s="23"/>
      <c r="F34" s="25"/>
    </row>
    <row r="35" spans="1:6" ht="14.45" customHeight="1">
      <c r="A35" s="24"/>
      <c r="B35" s="24"/>
      <c r="C35" s="24"/>
      <c r="D35" s="222"/>
      <c r="E35" s="23"/>
      <c r="F35" s="25"/>
    </row>
    <row r="36" spans="1:6" ht="14.45" customHeight="1">
      <c r="A36" s="24"/>
      <c r="B36" s="24"/>
      <c r="C36" s="24"/>
      <c r="D36" s="222"/>
      <c r="E36" s="23"/>
      <c r="F36" s="25"/>
    </row>
    <row r="37" spans="1:6" ht="14.45" customHeight="1">
      <c r="A37" s="24"/>
      <c r="B37" s="24"/>
      <c r="C37" s="24"/>
      <c r="D37" s="222"/>
      <c r="E37" s="23"/>
      <c r="F37" s="25"/>
    </row>
    <row r="38" spans="1:6" ht="14.45" customHeight="1">
      <c r="A38" s="24"/>
      <c r="B38" s="24"/>
      <c r="C38" s="24"/>
      <c r="D38" s="222"/>
      <c r="E38" s="23"/>
      <c r="F38" s="25"/>
    </row>
    <row r="39" spans="1:6" ht="14.45" customHeight="1">
      <c r="A39" s="24"/>
      <c r="B39" s="24"/>
      <c r="C39" s="24"/>
      <c r="D39" s="222"/>
      <c r="E39" s="23"/>
      <c r="F39" s="25"/>
    </row>
    <row r="40" spans="1:6" ht="14.45" customHeight="1">
      <c r="A40" s="24"/>
      <c r="B40" s="24"/>
      <c r="C40" s="24"/>
      <c r="D40" s="222"/>
      <c r="E40" s="326"/>
      <c r="F40" s="25"/>
    </row>
    <row r="41" spans="1:6" ht="14.45" customHeight="1">
      <c r="A41" s="24"/>
      <c r="B41" s="24"/>
      <c r="C41" s="24"/>
      <c r="D41" s="222"/>
      <c r="E41" s="326"/>
      <c r="F41" s="25"/>
    </row>
    <row r="42" spans="1:6" ht="14.45" customHeight="1">
      <c r="A42" s="24"/>
      <c r="B42" s="24"/>
      <c r="C42" s="24"/>
      <c r="D42" s="222"/>
      <c r="E42" s="326"/>
      <c r="F42" s="25"/>
    </row>
    <row r="43" spans="1:6" ht="14.45" customHeight="1">
      <c r="A43" s="24"/>
      <c r="B43" s="24"/>
      <c r="C43" s="24"/>
      <c r="D43" s="222"/>
      <c r="E43" s="326"/>
      <c r="F43" s="25"/>
    </row>
    <row r="44" spans="1:6" ht="14.45" customHeight="1">
      <c r="A44" s="24"/>
      <c r="B44" s="24"/>
      <c r="C44" s="24"/>
      <c r="D44" s="222"/>
      <c r="E44" s="326"/>
      <c r="F44" s="25"/>
    </row>
    <row r="45" spans="1:6" ht="14.45" customHeight="1">
      <c r="A45" s="24"/>
      <c r="B45" s="24"/>
      <c r="C45" s="24"/>
      <c r="D45" s="222"/>
      <c r="E45" s="326"/>
      <c r="F45" s="25"/>
    </row>
    <row r="46" spans="1:6" ht="14.45" customHeight="1">
      <c r="A46" s="24"/>
      <c r="B46" s="24"/>
      <c r="C46" s="24"/>
      <c r="D46" s="222"/>
      <c r="E46" s="326"/>
      <c r="F46" s="25"/>
    </row>
    <row r="47" spans="1:6" ht="14.45" customHeight="1">
      <c r="D47" s="222"/>
      <c r="E47" s="326"/>
      <c r="F47" s="25"/>
    </row>
    <row r="48" spans="1:6" ht="14.45" customHeight="1">
      <c r="D48" s="222"/>
      <c r="E48" s="326"/>
      <c r="F48" s="25"/>
    </row>
    <row r="49" spans="4:6" ht="14.45" customHeight="1">
      <c r="D49" s="222"/>
      <c r="E49" s="326"/>
      <c r="F49" s="25"/>
    </row>
    <row r="50" spans="4:6" ht="14.45" customHeight="1">
      <c r="D50" s="222"/>
      <c r="E50" s="326"/>
      <c r="F50" s="25"/>
    </row>
    <row r="51" spans="4:6" ht="14.45" customHeight="1">
      <c r="D51" s="222"/>
      <c r="E51" s="326"/>
      <c r="F51" s="25"/>
    </row>
    <row r="52" spans="4:6" ht="14.45" customHeight="1">
      <c r="D52" s="222"/>
      <c r="E52" s="326"/>
      <c r="F52" s="25"/>
    </row>
    <row r="53" spans="4:6" ht="14.45" customHeight="1">
      <c r="D53" s="222"/>
      <c r="E53" s="326"/>
      <c r="F53" s="25"/>
    </row>
    <row r="54" spans="4:6" ht="14.45" customHeight="1">
      <c r="D54" s="222"/>
      <c r="E54" s="326"/>
      <c r="F54" s="25"/>
    </row>
    <row r="55" spans="4:6" ht="14.45" customHeight="1">
      <c r="D55" s="222"/>
      <c r="E55" s="326"/>
      <c r="F55" s="25"/>
    </row>
    <row r="56" spans="4:6" ht="14.45" customHeight="1">
      <c r="D56" s="222"/>
      <c r="E56" s="326"/>
      <c r="F56" s="25"/>
    </row>
    <row r="57" spans="4:6" ht="14.45" customHeight="1">
      <c r="D57" s="222"/>
      <c r="E57" s="326"/>
      <c r="F57" s="25"/>
    </row>
    <row r="58" spans="4:6" ht="14.45" customHeight="1">
      <c r="D58" s="222"/>
      <c r="E58" s="326"/>
      <c r="F58" s="25"/>
    </row>
    <row r="59" spans="4:6" ht="14.45" customHeight="1">
      <c r="D59" s="222"/>
      <c r="E59" s="326"/>
      <c r="F59" s="25"/>
    </row>
    <row r="60" spans="4:6" ht="14.45" customHeight="1">
      <c r="D60" s="222"/>
      <c r="E60" s="326"/>
      <c r="F60" s="25"/>
    </row>
    <row r="61" spans="4:6" ht="14.45" customHeight="1">
      <c r="D61" s="222"/>
      <c r="E61" s="326"/>
      <c r="F61" s="25"/>
    </row>
    <row r="62" spans="4:6" ht="14.45" customHeight="1">
      <c r="D62" s="222"/>
      <c r="E62" s="326"/>
      <c r="F62" s="25"/>
    </row>
    <row r="63" spans="4:6" ht="14.45" customHeight="1">
      <c r="D63" s="222"/>
      <c r="E63" s="326"/>
      <c r="F63" s="25"/>
    </row>
    <row r="64" spans="4:6" ht="14.45" customHeight="1">
      <c r="D64" s="222"/>
      <c r="E64" s="326"/>
      <c r="F64" s="25"/>
    </row>
    <row r="65" spans="4:6" ht="14.45" customHeight="1">
      <c r="D65" s="222"/>
      <c r="E65" s="326"/>
      <c r="F65" s="25"/>
    </row>
    <row r="66" spans="4:6">
      <c r="D66" s="781"/>
    </row>
  </sheetData>
  <dataConsolidate link="1"/>
  <pageMargins left="0.7" right="0.7" top="0.75" bottom="0.75" header="0.3" footer="0.3"/>
  <pageSetup paperSize="9" scale="47" orientation="portrait" verticalDpi="0"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AC6A9-971D-47D5-B606-768042A49229}">
  <sheetPr codeName="Sheet49">
    <pageSetUpPr autoPageBreaks="0" fitToPage="1"/>
  </sheetPr>
  <dimension ref="A1:M66"/>
  <sheetViews>
    <sheetView zoomScale="80" zoomScaleNormal="80" workbookViewId="0"/>
  </sheetViews>
  <sheetFormatPr defaultColWidth="9.42578125" defaultRowHeight="12.75"/>
  <cols>
    <col min="1" max="1" width="43.42578125" style="47" customWidth="1"/>
    <col min="2" max="5" width="15.42578125" style="47" customWidth="1"/>
    <col min="6" max="12" width="9.42578125" style="47" customWidth="1"/>
    <col min="13" max="13" width="3.42578125" style="47" customWidth="1"/>
    <col min="14" max="16384" width="9.42578125" style="47"/>
  </cols>
  <sheetData>
    <row r="1" spans="1:13" ht="17.25" customHeight="1">
      <c r="A1" s="625" t="s">
        <v>1966</v>
      </c>
      <c r="B1" s="30"/>
      <c r="C1" s="30"/>
      <c r="D1" s="30"/>
      <c r="E1" s="30"/>
      <c r="F1" s="30"/>
      <c r="G1" s="30"/>
      <c r="H1" s="30"/>
      <c r="I1" s="30"/>
      <c r="J1" s="30"/>
      <c r="K1" s="30"/>
      <c r="L1" s="30"/>
      <c r="M1" s="30"/>
    </row>
    <row r="2" spans="1:13" ht="16.5" customHeight="1">
      <c r="A2" s="328" t="s">
        <v>537</v>
      </c>
      <c r="B2" s="966" t="str">
        <f>'Cover Page'!F15</f>
        <v>&lt;&lt;Enter by Insurer&gt;&gt;</v>
      </c>
      <c r="C2" s="967"/>
    </row>
    <row r="3" spans="1:13" ht="16.5" customHeight="1">
      <c r="A3" s="328" t="s">
        <v>538</v>
      </c>
      <c r="B3" s="966" t="str">
        <f>TEXT(IF('Cover Page'!P13="","",'Cover Page'!P13), "[$-en-HK,1]dd mmm yyyy")</f>
        <v/>
      </c>
      <c r="C3" s="967"/>
    </row>
    <row r="4" spans="1:13" ht="16.5" customHeight="1">
      <c r="A4" s="328" t="s">
        <v>539</v>
      </c>
      <c r="B4" s="1244"/>
      <c r="C4" s="1245"/>
    </row>
    <row r="5" spans="1:13" ht="15" customHeight="1">
      <c r="A5" s="740"/>
    </row>
    <row r="6" spans="1:13" ht="12.75" customHeight="1">
      <c r="A6" s="1246" t="s">
        <v>1967</v>
      </c>
      <c r="B6" s="1247"/>
      <c r="C6" s="1247"/>
      <c r="D6" s="1247"/>
      <c r="E6" s="1247"/>
    </row>
    <row r="7" spans="1:13" ht="13.35" customHeight="1">
      <c r="A7" s="1247"/>
      <c r="B7" s="1247"/>
      <c r="C7" s="1247"/>
      <c r="D7" s="1247"/>
      <c r="E7" s="1247"/>
    </row>
    <row r="9" spans="1:13" ht="13.35" customHeight="1">
      <c r="A9" s="31" t="s">
        <v>540</v>
      </c>
    </row>
    <row r="10" spans="1:13" ht="13.35" customHeight="1">
      <c r="A10" s="741" t="s">
        <v>1968</v>
      </c>
      <c r="B10" s="741" t="s">
        <v>1969</v>
      </c>
      <c r="C10" s="741" t="s">
        <v>1970</v>
      </c>
      <c r="D10" s="741" t="s">
        <v>1971</v>
      </c>
      <c r="E10" s="741" t="s">
        <v>1972</v>
      </c>
    </row>
    <row r="11" spans="1:13" ht="13.35" customHeight="1">
      <c r="A11" s="26" t="s">
        <v>1973</v>
      </c>
      <c r="B11" s="308"/>
      <c r="C11" s="742"/>
      <c r="D11" s="742"/>
      <c r="E11" s="742"/>
    </row>
    <row r="12" spans="1:13" ht="13.35" customHeight="1">
      <c r="A12" s="26" t="s">
        <v>1974</v>
      </c>
      <c r="B12" s="308"/>
      <c r="C12" s="308"/>
      <c r="D12" s="308"/>
      <c r="E12" s="308"/>
    </row>
    <row r="13" spans="1:13" ht="13.35" customHeight="1">
      <c r="A13" s="26" t="s">
        <v>1975</v>
      </c>
      <c r="B13" s="308"/>
      <c r="C13" s="308"/>
      <c r="D13" s="308"/>
      <c r="E13" s="308"/>
    </row>
    <row r="14" spans="1:13" ht="13.35" customHeight="1">
      <c r="A14" s="26" t="s">
        <v>1976</v>
      </c>
      <c r="B14" s="309" t="str">
        <f>IFERROR(B13/B12,"-")</f>
        <v>-</v>
      </c>
      <c r="C14" s="309" t="str">
        <f>IFERROR(C13/C12,"-")</f>
        <v>-</v>
      </c>
      <c r="D14" s="309" t="str">
        <f>IFERROR(D13/D12,"-")</f>
        <v>-</v>
      </c>
      <c r="E14" s="309" t="str">
        <f>IFERROR(E13/E12,"-")</f>
        <v>-</v>
      </c>
    </row>
    <row r="15" spans="1:13" ht="13.35" customHeight="1">
      <c r="A15" s="26" t="s">
        <v>1977</v>
      </c>
      <c r="B15" s="743"/>
      <c r="C15" s="743"/>
      <c r="D15" s="743"/>
      <c r="E15" s="743"/>
    </row>
    <row r="16" spans="1:13" ht="13.35" customHeight="1">
      <c r="A16" s="744"/>
      <c r="B16" s="536"/>
      <c r="C16" s="536"/>
      <c r="D16" s="536"/>
      <c r="E16" s="536"/>
    </row>
    <row r="17" spans="1:5" ht="13.35" customHeight="1">
      <c r="A17" s="741" t="s">
        <v>1978</v>
      </c>
      <c r="B17" s="1248" t="s">
        <v>1979</v>
      </c>
      <c r="C17" s="1248"/>
      <c r="D17" s="1248"/>
      <c r="E17" s="1248"/>
    </row>
    <row r="18" spans="1:5" ht="26.85" customHeight="1">
      <c r="A18" s="614" t="s">
        <v>1980</v>
      </c>
      <c r="B18" s="1243"/>
      <c r="C18" s="1096"/>
      <c r="D18" s="1096"/>
      <c r="E18" s="1097"/>
    </row>
    <row r="19" spans="1:5" ht="45" customHeight="1">
      <c r="A19" s="614" t="s">
        <v>1981</v>
      </c>
      <c r="B19" s="1250"/>
      <c r="C19" s="1250"/>
      <c r="D19" s="1250"/>
      <c r="E19" s="1250"/>
    </row>
    <row r="20" spans="1:5" ht="13.35" customHeight="1">
      <c r="A20" s="744"/>
      <c r="B20" s="536"/>
      <c r="C20" s="536"/>
      <c r="D20" s="536"/>
      <c r="E20" s="536"/>
    </row>
    <row r="21" spans="1:5" ht="13.35" customHeight="1">
      <c r="A21" s="741" t="s">
        <v>1982</v>
      </c>
      <c r="B21" s="741" t="s">
        <v>1969</v>
      </c>
      <c r="C21" s="741" t="s">
        <v>1970</v>
      </c>
      <c r="D21" s="741" t="s">
        <v>1971</v>
      </c>
      <c r="E21" s="741" t="s">
        <v>1972</v>
      </c>
    </row>
    <row r="22" spans="1:5" ht="13.35" customHeight="1">
      <c r="A22" s="612" t="s">
        <v>1983</v>
      </c>
      <c r="B22" s="745"/>
      <c r="C22" s="745"/>
      <c r="D22" s="745"/>
      <c r="E22" s="745"/>
    </row>
    <row r="23" spans="1:5" ht="13.35" customHeight="1">
      <c r="A23" s="26" t="s">
        <v>1974</v>
      </c>
      <c r="B23" s="308"/>
      <c r="C23" s="308"/>
      <c r="D23" s="308"/>
      <c r="E23" s="308"/>
    </row>
    <row r="24" spans="1:5" ht="13.35" customHeight="1">
      <c r="A24" s="26" t="s">
        <v>1975</v>
      </c>
      <c r="B24" s="308"/>
      <c r="C24" s="308"/>
      <c r="D24" s="308"/>
      <c r="E24" s="308"/>
    </row>
    <row r="25" spans="1:5" ht="13.35" customHeight="1">
      <c r="A25" s="26" t="s">
        <v>1976</v>
      </c>
      <c r="B25" s="309" t="str">
        <f>IFERROR(B24/B23,"-")</f>
        <v>-</v>
      </c>
      <c r="C25" s="309" t="str">
        <f>IFERROR(C24/C23,"-")</f>
        <v>-</v>
      </c>
      <c r="D25" s="309" t="str">
        <f>IFERROR(D24/D23,"-")</f>
        <v>-</v>
      </c>
      <c r="E25" s="309" t="str">
        <f>IFERROR(E24/E23,"-")</f>
        <v>-</v>
      </c>
    </row>
    <row r="26" spans="1:5" ht="13.35" customHeight="1">
      <c r="A26" s="26" t="s">
        <v>1977</v>
      </c>
      <c r="B26" s="743"/>
      <c r="C26" s="743"/>
      <c r="D26" s="743"/>
      <c r="E26" s="743"/>
    </row>
    <row r="27" spans="1:5" ht="13.35" customHeight="1">
      <c r="A27" s="612" t="s">
        <v>1984</v>
      </c>
      <c r="B27" s="745"/>
      <c r="C27" s="745"/>
      <c r="D27" s="745"/>
      <c r="E27" s="745"/>
    </row>
    <row r="28" spans="1:5" ht="13.35" customHeight="1">
      <c r="A28" s="26" t="s">
        <v>1974</v>
      </c>
      <c r="B28" s="308"/>
      <c r="C28" s="308"/>
      <c r="D28" s="308"/>
      <c r="E28" s="308"/>
    </row>
    <row r="29" spans="1:5" ht="13.35" customHeight="1">
      <c r="A29" s="26" t="s">
        <v>1975</v>
      </c>
      <c r="B29" s="308"/>
      <c r="C29" s="308"/>
      <c r="D29" s="308"/>
      <c r="E29" s="308"/>
    </row>
    <row r="30" spans="1:5" ht="13.35" customHeight="1">
      <c r="A30" s="26" t="s">
        <v>1976</v>
      </c>
      <c r="B30" s="310" t="str">
        <f>IFERROR(B29/B28,"-")</f>
        <v>-</v>
      </c>
      <c r="C30" s="310" t="str">
        <f>IFERROR(C29/C28,"-")</f>
        <v>-</v>
      </c>
      <c r="D30" s="310" t="str">
        <f>IFERROR(D29/D28,"-")</f>
        <v>-</v>
      </c>
      <c r="E30" s="310" t="str">
        <f>IFERROR(E29/E28,"-")</f>
        <v>-</v>
      </c>
    </row>
    <row r="31" spans="1:5" ht="13.35" customHeight="1">
      <c r="A31" s="26" t="s">
        <v>1977</v>
      </c>
      <c r="B31" s="743"/>
      <c r="C31" s="743"/>
      <c r="D31" s="743"/>
      <c r="E31" s="743"/>
    </row>
    <row r="32" spans="1:5" ht="13.35" customHeight="1">
      <c r="A32" s="536"/>
      <c r="B32" s="536"/>
      <c r="C32" s="536"/>
      <c r="D32" s="536"/>
      <c r="E32" s="536"/>
    </row>
    <row r="33" spans="1:5" ht="45" customHeight="1">
      <c r="A33" s="741" t="s">
        <v>1985</v>
      </c>
      <c r="B33" s="1250"/>
      <c r="C33" s="1250"/>
      <c r="D33" s="1250"/>
      <c r="E33" s="1250"/>
    </row>
    <row r="34" spans="1:5" ht="26.25" customHeight="1">
      <c r="A34" s="614" t="s">
        <v>1986</v>
      </c>
      <c r="B34" s="1250"/>
      <c r="C34" s="1250"/>
      <c r="D34" s="1250"/>
      <c r="E34" s="1250"/>
    </row>
    <row r="35" spans="1:5" ht="15" customHeight="1">
      <c r="A35" s="614" t="s">
        <v>1987</v>
      </c>
      <c r="B35" s="1251"/>
      <c r="C35" s="1252"/>
      <c r="D35" s="1252"/>
      <c r="E35" s="1252"/>
    </row>
    <row r="36" spans="1:5" ht="39.6" customHeight="1">
      <c r="A36" s="614" t="s">
        <v>1988</v>
      </c>
      <c r="B36" s="1251"/>
      <c r="C36" s="1252"/>
      <c r="D36" s="1252"/>
      <c r="E36" s="1252"/>
    </row>
    <row r="37" spans="1:5" ht="26.45" customHeight="1">
      <c r="A37" s="614" t="s">
        <v>1989</v>
      </c>
      <c r="B37" s="1249"/>
      <c r="C37" s="1249"/>
      <c r="D37" s="1249"/>
      <c r="E37" s="1249"/>
    </row>
    <row r="38" spans="1:5" ht="15" customHeight="1">
      <c r="A38" s="614" t="s">
        <v>1990</v>
      </c>
      <c r="B38" s="1251"/>
      <c r="C38" s="1252"/>
      <c r="D38" s="1252"/>
      <c r="E38" s="1252"/>
    </row>
    <row r="39" spans="1:5" ht="39.6" customHeight="1">
      <c r="A39" s="614" t="s">
        <v>1991</v>
      </c>
      <c r="B39" s="1251"/>
      <c r="C39" s="1252"/>
      <c r="D39" s="1252"/>
      <c r="E39" s="1252"/>
    </row>
    <row r="40" spans="1:5" ht="26.45" customHeight="1">
      <c r="A40" s="614" t="s">
        <v>1992</v>
      </c>
      <c r="B40" s="1249"/>
      <c r="C40" s="1249"/>
      <c r="D40" s="1249"/>
      <c r="E40" s="1249"/>
    </row>
    <row r="41" spans="1:5" ht="15" customHeight="1">
      <c r="A41" s="614" t="s">
        <v>1993</v>
      </c>
      <c r="B41" s="1251"/>
      <c r="C41" s="1252"/>
      <c r="D41" s="1252"/>
      <c r="E41" s="1252"/>
    </row>
    <row r="42" spans="1:5" ht="39.6" customHeight="1">
      <c r="A42" s="614" t="s">
        <v>1994</v>
      </c>
      <c r="B42" s="1251"/>
      <c r="C42" s="1252"/>
      <c r="D42" s="1252"/>
      <c r="E42" s="1252"/>
    </row>
    <row r="43" spans="1:5" ht="26.45" customHeight="1">
      <c r="A43" s="614" t="s">
        <v>1995</v>
      </c>
      <c r="B43" s="1249"/>
      <c r="C43" s="1249"/>
      <c r="D43" s="1249"/>
      <c r="E43" s="1249"/>
    </row>
    <row r="44" spans="1:5" ht="15" customHeight="1">
      <c r="A44" s="614" t="s">
        <v>1996</v>
      </c>
      <c r="B44" s="1251"/>
      <c r="C44" s="1252"/>
      <c r="D44" s="1252"/>
      <c r="E44" s="1252"/>
    </row>
    <row r="45" spans="1:5" ht="39.6" customHeight="1">
      <c r="A45" s="614" t="s">
        <v>1997</v>
      </c>
      <c r="B45" s="1251"/>
      <c r="C45" s="1252"/>
      <c r="D45" s="1252"/>
      <c r="E45" s="1252"/>
    </row>
    <row r="46" spans="1:5" ht="26.45" customHeight="1">
      <c r="A46" s="614" t="s">
        <v>1998</v>
      </c>
      <c r="B46" s="1251"/>
      <c r="C46" s="1252"/>
      <c r="D46" s="1252"/>
      <c r="E46" s="1252"/>
    </row>
    <row r="47" spans="1:5" ht="15" customHeight="1">
      <c r="A47" s="614" t="s">
        <v>1999</v>
      </c>
      <c r="B47" s="1251"/>
      <c r="C47" s="1252"/>
      <c r="D47" s="1252"/>
      <c r="E47" s="1252"/>
    </row>
    <row r="48" spans="1:5" ht="39.6" customHeight="1">
      <c r="A48" s="614" t="s">
        <v>2000</v>
      </c>
      <c r="B48" s="1251"/>
      <c r="C48" s="1252"/>
      <c r="D48" s="1252"/>
      <c r="E48" s="1252"/>
    </row>
    <row r="49" spans="1:5" ht="13.35" customHeight="1">
      <c r="A49" s="614" t="s">
        <v>2001</v>
      </c>
      <c r="B49" s="1250"/>
      <c r="C49" s="1250"/>
      <c r="D49" s="1250"/>
      <c r="E49" s="1250"/>
    </row>
    <row r="50" spans="1:5" ht="15" customHeight="1">
      <c r="A50" s="614" t="s">
        <v>2002</v>
      </c>
      <c r="B50" s="1251"/>
      <c r="C50" s="1252"/>
      <c r="D50" s="1252"/>
      <c r="E50" s="1252"/>
    </row>
    <row r="51" spans="1:5" ht="39.6" customHeight="1">
      <c r="A51" s="614" t="s">
        <v>2003</v>
      </c>
      <c r="B51" s="1251"/>
      <c r="C51" s="1252"/>
      <c r="D51" s="1252"/>
      <c r="E51" s="1252"/>
    </row>
    <row r="52" spans="1:5" ht="13.35" customHeight="1">
      <c r="A52" s="744"/>
      <c r="B52" s="536"/>
      <c r="C52" s="536"/>
      <c r="D52" s="536"/>
      <c r="E52" s="536"/>
    </row>
    <row r="53" spans="1:5" ht="13.35" customHeight="1">
      <c r="A53" s="741" t="s">
        <v>2004</v>
      </c>
      <c r="B53" s="741" t="s">
        <v>1969</v>
      </c>
      <c r="C53" s="741" t="s">
        <v>1970</v>
      </c>
      <c r="D53" s="741" t="s">
        <v>1971</v>
      </c>
      <c r="E53" s="741" t="s">
        <v>1972</v>
      </c>
    </row>
    <row r="54" spans="1:5" ht="13.35" customHeight="1">
      <c r="A54" s="612" t="s">
        <v>1983</v>
      </c>
      <c r="B54" s="742"/>
      <c r="C54" s="742"/>
      <c r="D54" s="742"/>
      <c r="E54" s="742"/>
    </row>
    <row r="55" spans="1:5" ht="13.35" customHeight="1">
      <c r="A55" s="26" t="s">
        <v>1974</v>
      </c>
      <c r="B55" s="746">
        <f t="shared" ref="B55:E56" si="0">B23-B12</f>
        <v>0</v>
      </c>
      <c r="C55" s="746">
        <f t="shared" si="0"/>
        <v>0</v>
      </c>
      <c r="D55" s="746">
        <f t="shared" si="0"/>
        <v>0</v>
      </c>
      <c r="E55" s="746">
        <f t="shared" si="0"/>
        <v>0</v>
      </c>
    </row>
    <row r="56" spans="1:5" ht="13.35" customHeight="1">
      <c r="A56" s="26" t="s">
        <v>1975</v>
      </c>
      <c r="B56" s="746">
        <f t="shared" si="0"/>
        <v>0</v>
      </c>
      <c r="C56" s="746">
        <f t="shared" si="0"/>
        <v>0</v>
      </c>
      <c r="D56" s="746">
        <f t="shared" si="0"/>
        <v>0</v>
      </c>
      <c r="E56" s="746">
        <f t="shared" si="0"/>
        <v>0</v>
      </c>
    </row>
    <row r="57" spans="1:5" ht="13.35" customHeight="1">
      <c r="A57" s="26" t="s">
        <v>1976</v>
      </c>
      <c r="B57" s="309" t="str">
        <f>IFERROR(B25-B14,"-")</f>
        <v>-</v>
      </c>
      <c r="C57" s="309" t="str">
        <f>IFERROR(C25-C14,"-")</f>
        <v>-</v>
      </c>
      <c r="D57" s="309" t="str">
        <f>IFERROR(D25-D14,"-")</f>
        <v>-</v>
      </c>
      <c r="E57" s="309" t="str">
        <f>IFERROR(E25-E14,"-")</f>
        <v>-</v>
      </c>
    </row>
    <row r="58" spans="1:5" ht="13.35" customHeight="1">
      <c r="A58" s="612" t="s">
        <v>1984</v>
      </c>
      <c r="B58" s="742"/>
      <c r="C58" s="742"/>
      <c r="D58" s="742"/>
      <c r="E58" s="742"/>
    </row>
    <row r="59" spans="1:5" ht="13.35" customHeight="1">
      <c r="A59" s="26" t="s">
        <v>1974</v>
      </c>
      <c r="B59" s="746">
        <f t="shared" ref="B59:E60" si="1">B28-B12</f>
        <v>0</v>
      </c>
      <c r="C59" s="746">
        <f t="shared" si="1"/>
        <v>0</v>
      </c>
      <c r="D59" s="746">
        <f t="shared" si="1"/>
        <v>0</v>
      </c>
      <c r="E59" s="746">
        <f t="shared" si="1"/>
        <v>0</v>
      </c>
    </row>
    <row r="60" spans="1:5" ht="13.35" customHeight="1">
      <c r="A60" s="26" t="s">
        <v>1975</v>
      </c>
      <c r="B60" s="746">
        <f t="shared" si="1"/>
        <v>0</v>
      </c>
      <c r="C60" s="746">
        <f t="shared" si="1"/>
        <v>0</v>
      </c>
      <c r="D60" s="746">
        <f t="shared" si="1"/>
        <v>0</v>
      </c>
      <c r="E60" s="746">
        <f t="shared" si="1"/>
        <v>0</v>
      </c>
    </row>
    <row r="61" spans="1:5" ht="13.35" customHeight="1">
      <c r="A61" s="26" t="s">
        <v>1976</v>
      </c>
      <c r="B61" s="309" t="str">
        <f>IFERROR(B30-B14,"-")</f>
        <v>-</v>
      </c>
      <c r="C61" s="309" t="str">
        <f>IFERROR(C30-C14,"-")</f>
        <v>-</v>
      </c>
      <c r="D61" s="309" t="str">
        <f>IFERROR(D30-D14,"-")</f>
        <v>-</v>
      </c>
      <c r="E61" s="309" t="str">
        <f>IFERROR(E30-E14,"-")</f>
        <v>-</v>
      </c>
    </row>
    <row r="63" spans="1:5" ht="13.35" customHeight="1">
      <c r="A63" s="747"/>
    </row>
    <row r="64" spans="1:5" ht="13.35" customHeight="1">
      <c r="A64" s="748"/>
    </row>
    <row r="65" spans="1:1" ht="13.35" customHeight="1">
      <c r="A65" s="748"/>
    </row>
    <row r="66" spans="1:1">
      <c r="A66" s="749"/>
    </row>
  </sheetData>
  <mergeCells count="26">
    <mergeCell ref="B50:E50"/>
    <mergeCell ref="B51:E51"/>
    <mergeCell ref="B44:E44"/>
    <mergeCell ref="B45:E45"/>
    <mergeCell ref="B46:E46"/>
    <mergeCell ref="B47:E47"/>
    <mergeCell ref="B48:E48"/>
    <mergeCell ref="B49:E49"/>
    <mergeCell ref="B43:E43"/>
    <mergeCell ref="B19:E19"/>
    <mergeCell ref="B33:E33"/>
    <mergeCell ref="B34:E34"/>
    <mergeCell ref="B35:E35"/>
    <mergeCell ref="B36:E36"/>
    <mergeCell ref="B37:E37"/>
    <mergeCell ref="B38:E38"/>
    <mergeCell ref="B39:E39"/>
    <mergeCell ref="B40:E40"/>
    <mergeCell ref="B41:E41"/>
    <mergeCell ref="B42:E42"/>
    <mergeCell ref="B18:E18"/>
    <mergeCell ref="B2:C2"/>
    <mergeCell ref="B3:C3"/>
    <mergeCell ref="B4:C4"/>
    <mergeCell ref="A6:E7"/>
    <mergeCell ref="B17:E17"/>
  </mergeCells>
  <dataValidations count="1">
    <dataValidation type="decimal" allowBlank="1" showInputMessage="1" showErrorMessage="1" errorTitle="Error" error="Please enter a number of +/- 11 digits" sqref="B11 B31:E31 B28:E29 B26:E26 B23:E24 B15:E15 B12:E13" xr:uid="{352DC917-CD62-4C71-9074-0988799E11E0}">
      <formula1>-99999999999</formula1>
      <formula2>99999999999</formula2>
    </dataValidation>
  </dataValidations>
  <hyperlinks>
    <hyperlink ref="B21" location="_ftn1" display="_ftn1" xr:uid="{F29A05EE-08CE-4CFE-9740-52F12E0B2761}"/>
    <hyperlink ref="B53" location="_ftn1" display="_ftn1" xr:uid="{7D3CC833-90DA-4D99-A0AC-713051A48536}"/>
  </hyperlinks>
  <pageMargins left="0.25" right="0.25" top="0.75" bottom="0.75" header="0.3" footer="0.3"/>
  <pageSetup paperSize="8" scale="81" fitToHeight="0"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8C9D4-E953-432A-888E-035A7223DF27}">
  <sheetPr codeName="Sheet50">
    <pageSetUpPr autoPageBreaks="0" fitToPage="1"/>
  </sheetPr>
  <dimension ref="A1:M66"/>
  <sheetViews>
    <sheetView zoomScale="80" zoomScaleNormal="80" workbookViewId="0"/>
  </sheetViews>
  <sheetFormatPr defaultColWidth="9.42578125" defaultRowHeight="12.75"/>
  <cols>
    <col min="1" max="1" width="43.42578125" style="47" customWidth="1"/>
    <col min="2" max="5" width="15.42578125" style="47" customWidth="1"/>
    <col min="6" max="12" width="9.42578125" style="47" customWidth="1"/>
    <col min="13" max="13" width="3.42578125" style="47" customWidth="1"/>
    <col min="14" max="16384" width="9.42578125" style="47"/>
  </cols>
  <sheetData>
    <row r="1" spans="1:13" ht="17.25" customHeight="1">
      <c r="A1" s="625" t="s">
        <v>1966</v>
      </c>
      <c r="B1" s="30"/>
      <c r="C1" s="30"/>
      <c r="D1" s="30"/>
      <c r="E1" s="30"/>
      <c r="F1" s="30"/>
      <c r="G1" s="30"/>
      <c r="H1" s="30"/>
      <c r="I1" s="30"/>
      <c r="J1" s="30"/>
      <c r="K1" s="30"/>
      <c r="L1" s="30"/>
      <c r="M1" s="30"/>
    </row>
    <row r="2" spans="1:13" ht="16.5" customHeight="1">
      <c r="A2" s="328" t="s">
        <v>537</v>
      </c>
      <c r="B2" s="966" t="str">
        <f>'Cover Page'!F15</f>
        <v>&lt;&lt;Enter by Insurer&gt;&gt;</v>
      </c>
      <c r="C2" s="967"/>
    </row>
    <row r="3" spans="1:13" ht="16.5" customHeight="1">
      <c r="A3" s="328" t="s">
        <v>538</v>
      </c>
      <c r="B3" s="966" t="str">
        <f>TEXT(IF('Cover Page'!P13="","",'Cover Page'!P13), "[$-en-HK,1]dd mmm yyyy")</f>
        <v/>
      </c>
      <c r="C3" s="967"/>
    </row>
    <row r="4" spans="1:13" ht="16.5" customHeight="1">
      <c r="A4" s="328" t="s">
        <v>539</v>
      </c>
      <c r="B4" s="1244"/>
      <c r="C4" s="1245"/>
    </row>
    <row r="5" spans="1:13" ht="15" customHeight="1">
      <c r="A5" s="740"/>
    </row>
    <row r="6" spans="1:13" ht="12.75" customHeight="1">
      <c r="A6" s="1246" t="s">
        <v>1967</v>
      </c>
      <c r="B6" s="1247"/>
      <c r="C6" s="1247"/>
      <c r="D6" s="1247"/>
      <c r="E6" s="1247"/>
    </row>
    <row r="7" spans="1:13" ht="13.35" customHeight="1">
      <c r="A7" s="1247"/>
      <c r="B7" s="1247"/>
      <c r="C7" s="1247"/>
      <c r="D7" s="1247"/>
      <c r="E7" s="1247"/>
    </row>
    <row r="9" spans="1:13" ht="13.35" customHeight="1">
      <c r="A9" s="31" t="s">
        <v>540</v>
      </c>
    </row>
    <row r="10" spans="1:13" ht="13.35" customHeight="1">
      <c r="A10" s="741" t="s">
        <v>1968</v>
      </c>
      <c r="B10" s="741" t="s">
        <v>1969</v>
      </c>
      <c r="C10" s="741" t="s">
        <v>1970</v>
      </c>
      <c r="D10" s="741" t="s">
        <v>1971</v>
      </c>
      <c r="E10" s="741" t="s">
        <v>1972</v>
      </c>
    </row>
    <row r="11" spans="1:13" ht="13.35" customHeight="1">
      <c r="A11" s="26" t="s">
        <v>1973</v>
      </c>
      <c r="B11" s="308"/>
      <c r="C11" s="742"/>
      <c r="D11" s="742"/>
      <c r="E11" s="742"/>
    </row>
    <row r="12" spans="1:13" ht="13.35" customHeight="1">
      <c r="A12" s="26" t="s">
        <v>1974</v>
      </c>
      <c r="B12" s="308"/>
      <c r="C12" s="308"/>
      <c r="D12" s="308"/>
      <c r="E12" s="308"/>
    </row>
    <row r="13" spans="1:13" ht="13.35" customHeight="1">
      <c r="A13" s="26" t="s">
        <v>1975</v>
      </c>
      <c r="B13" s="308"/>
      <c r="C13" s="308"/>
      <c r="D13" s="308"/>
      <c r="E13" s="308"/>
    </row>
    <row r="14" spans="1:13" ht="13.35" customHeight="1">
      <c r="A14" s="26" t="s">
        <v>1976</v>
      </c>
      <c r="B14" s="309" t="str">
        <f>IFERROR(B13/B12,"-")</f>
        <v>-</v>
      </c>
      <c r="C14" s="309" t="str">
        <f>IFERROR(C13/C12,"-")</f>
        <v>-</v>
      </c>
      <c r="D14" s="309" t="str">
        <f>IFERROR(D13/D12,"-")</f>
        <v>-</v>
      </c>
      <c r="E14" s="309" t="str">
        <f>IFERROR(E13/E12,"-")</f>
        <v>-</v>
      </c>
    </row>
    <row r="15" spans="1:13" ht="13.35" customHeight="1">
      <c r="A15" s="26" t="s">
        <v>1977</v>
      </c>
      <c r="B15" s="743"/>
      <c r="C15" s="743"/>
      <c r="D15" s="743"/>
      <c r="E15" s="743"/>
    </row>
    <row r="16" spans="1:13" ht="13.35" customHeight="1">
      <c r="A16" s="744"/>
      <c r="B16" s="536"/>
      <c r="C16" s="536"/>
      <c r="D16" s="536"/>
      <c r="E16" s="536"/>
    </row>
    <row r="17" spans="1:5" ht="13.35" customHeight="1">
      <c r="A17" s="741" t="s">
        <v>1978</v>
      </c>
      <c r="B17" s="1248" t="s">
        <v>2005</v>
      </c>
      <c r="C17" s="1248"/>
      <c r="D17" s="1248"/>
      <c r="E17" s="1248"/>
    </row>
    <row r="18" spans="1:5" ht="26.85" customHeight="1">
      <c r="A18" s="614" t="s">
        <v>1980</v>
      </c>
      <c r="B18" s="1243"/>
      <c r="C18" s="1096"/>
      <c r="D18" s="1096"/>
      <c r="E18" s="1097"/>
    </row>
    <row r="19" spans="1:5" ht="45" customHeight="1">
      <c r="A19" s="614" t="s">
        <v>1981</v>
      </c>
      <c r="B19" s="1250"/>
      <c r="C19" s="1250"/>
      <c r="D19" s="1250"/>
      <c r="E19" s="1250"/>
    </row>
    <row r="20" spans="1:5" ht="13.35" customHeight="1">
      <c r="A20" s="744"/>
      <c r="B20" s="536"/>
      <c r="C20" s="536"/>
      <c r="D20" s="536"/>
      <c r="E20" s="536"/>
    </row>
    <row r="21" spans="1:5" ht="13.35" customHeight="1">
      <c r="A21" s="741" t="s">
        <v>1982</v>
      </c>
      <c r="B21" s="741" t="s">
        <v>1969</v>
      </c>
      <c r="C21" s="741" t="s">
        <v>1970</v>
      </c>
      <c r="D21" s="741" t="s">
        <v>1971</v>
      </c>
      <c r="E21" s="741" t="s">
        <v>1972</v>
      </c>
    </row>
    <row r="22" spans="1:5" ht="13.35" customHeight="1">
      <c r="A22" s="612" t="s">
        <v>1983</v>
      </c>
      <c r="B22" s="745"/>
      <c r="C22" s="745"/>
      <c r="D22" s="745"/>
      <c r="E22" s="745"/>
    </row>
    <row r="23" spans="1:5" ht="13.35" customHeight="1">
      <c r="A23" s="26" t="s">
        <v>1974</v>
      </c>
      <c r="B23" s="308"/>
      <c r="C23" s="308"/>
      <c r="D23" s="308"/>
      <c r="E23" s="308"/>
    </row>
    <row r="24" spans="1:5" ht="13.35" customHeight="1">
      <c r="A24" s="26" t="s">
        <v>1975</v>
      </c>
      <c r="B24" s="308"/>
      <c r="C24" s="308"/>
      <c r="D24" s="308"/>
      <c r="E24" s="308"/>
    </row>
    <row r="25" spans="1:5" ht="13.35" customHeight="1">
      <c r="A25" s="26" t="s">
        <v>1976</v>
      </c>
      <c r="B25" s="309" t="str">
        <f>IFERROR(B24/B23,"-")</f>
        <v>-</v>
      </c>
      <c r="C25" s="309" t="str">
        <f>IFERROR(C24/C23,"-")</f>
        <v>-</v>
      </c>
      <c r="D25" s="309" t="str">
        <f>IFERROR(D24/D23,"-")</f>
        <v>-</v>
      </c>
      <c r="E25" s="309" t="str">
        <f>IFERROR(E24/E23,"-")</f>
        <v>-</v>
      </c>
    </row>
    <row r="26" spans="1:5" ht="13.35" customHeight="1">
      <c r="A26" s="26" t="s">
        <v>1977</v>
      </c>
      <c r="B26" s="743"/>
      <c r="C26" s="743"/>
      <c r="D26" s="743"/>
      <c r="E26" s="743"/>
    </row>
    <row r="27" spans="1:5" ht="13.35" customHeight="1">
      <c r="A27" s="612" t="s">
        <v>1984</v>
      </c>
      <c r="B27" s="745"/>
      <c r="C27" s="745"/>
      <c r="D27" s="745"/>
      <c r="E27" s="745"/>
    </row>
    <row r="28" spans="1:5" ht="13.35" customHeight="1">
      <c r="A28" s="26" t="s">
        <v>1974</v>
      </c>
      <c r="B28" s="308"/>
      <c r="C28" s="308"/>
      <c r="D28" s="308"/>
      <c r="E28" s="308"/>
    </row>
    <row r="29" spans="1:5" ht="13.35" customHeight="1">
      <c r="A29" s="26" t="s">
        <v>1975</v>
      </c>
      <c r="B29" s="308"/>
      <c r="C29" s="308"/>
      <c r="D29" s="308"/>
      <c r="E29" s="308"/>
    </row>
    <row r="30" spans="1:5" ht="13.35" customHeight="1">
      <c r="A30" s="26" t="s">
        <v>1976</v>
      </c>
      <c r="B30" s="310" t="str">
        <f>IFERROR(B29/B28,"-")</f>
        <v>-</v>
      </c>
      <c r="C30" s="310" t="str">
        <f>IFERROR(C29/C28,"-")</f>
        <v>-</v>
      </c>
      <c r="D30" s="310" t="str">
        <f>IFERROR(D29/D28,"-")</f>
        <v>-</v>
      </c>
      <c r="E30" s="310" t="str">
        <f>IFERROR(E29/E28,"-")</f>
        <v>-</v>
      </c>
    </row>
    <row r="31" spans="1:5" ht="13.35" customHeight="1">
      <c r="A31" s="26" t="s">
        <v>1977</v>
      </c>
      <c r="B31" s="743"/>
      <c r="C31" s="743"/>
      <c r="D31" s="743"/>
      <c r="E31" s="743"/>
    </row>
    <row r="32" spans="1:5" ht="13.35" customHeight="1">
      <c r="A32" s="536"/>
      <c r="B32" s="536"/>
      <c r="C32" s="536"/>
      <c r="D32" s="536"/>
      <c r="E32" s="536"/>
    </row>
    <row r="33" spans="1:5" ht="45" customHeight="1">
      <c r="A33" s="741" t="s">
        <v>1985</v>
      </c>
      <c r="B33" s="1250"/>
      <c r="C33" s="1250"/>
      <c r="D33" s="1250"/>
      <c r="E33" s="1250"/>
    </row>
    <row r="34" spans="1:5" ht="26.25" customHeight="1">
      <c r="A34" s="614" t="s">
        <v>1986</v>
      </c>
      <c r="B34" s="1250"/>
      <c r="C34" s="1250"/>
      <c r="D34" s="1250"/>
      <c r="E34" s="1250"/>
    </row>
    <row r="35" spans="1:5" ht="15" customHeight="1">
      <c r="A35" s="614" t="s">
        <v>1987</v>
      </c>
      <c r="B35" s="1251"/>
      <c r="C35" s="1252"/>
      <c r="D35" s="1252"/>
      <c r="E35" s="1252"/>
    </row>
    <row r="36" spans="1:5" ht="39.6" customHeight="1">
      <c r="A36" s="614" t="s">
        <v>1988</v>
      </c>
      <c r="B36" s="1251"/>
      <c r="C36" s="1252"/>
      <c r="D36" s="1252"/>
      <c r="E36" s="1252"/>
    </row>
    <row r="37" spans="1:5" ht="26.45" customHeight="1">
      <c r="A37" s="614" t="s">
        <v>1989</v>
      </c>
      <c r="B37" s="1249"/>
      <c r="C37" s="1249"/>
      <c r="D37" s="1249"/>
      <c r="E37" s="1249"/>
    </row>
    <row r="38" spans="1:5" ht="15" customHeight="1">
      <c r="A38" s="614" t="s">
        <v>1990</v>
      </c>
      <c r="B38" s="1251"/>
      <c r="C38" s="1252"/>
      <c r="D38" s="1252"/>
      <c r="E38" s="1252"/>
    </row>
    <row r="39" spans="1:5" ht="39.6" customHeight="1">
      <c r="A39" s="614" t="s">
        <v>1991</v>
      </c>
      <c r="B39" s="1251"/>
      <c r="C39" s="1252"/>
      <c r="D39" s="1252"/>
      <c r="E39" s="1252"/>
    </row>
    <row r="40" spans="1:5" ht="26.45" customHeight="1">
      <c r="A40" s="614" t="s">
        <v>1992</v>
      </c>
      <c r="B40" s="1249"/>
      <c r="C40" s="1249"/>
      <c r="D40" s="1249"/>
      <c r="E40" s="1249"/>
    </row>
    <row r="41" spans="1:5" ht="15" customHeight="1">
      <c r="A41" s="614" t="s">
        <v>1993</v>
      </c>
      <c r="B41" s="1251"/>
      <c r="C41" s="1252"/>
      <c r="D41" s="1252"/>
      <c r="E41" s="1252"/>
    </row>
    <row r="42" spans="1:5" ht="39.6" customHeight="1">
      <c r="A42" s="614" t="s">
        <v>1994</v>
      </c>
      <c r="B42" s="1251"/>
      <c r="C42" s="1252"/>
      <c r="D42" s="1252"/>
      <c r="E42" s="1252"/>
    </row>
    <row r="43" spans="1:5" ht="26.45" customHeight="1">
      <c r="A43" s="614" t="s">
        <v>1995</v>
      </c>
      <c r="B43" s="1249"/>
      <c r="C43" s="1249"/>
      <c r="D43" s="1249"/>
      <c r="E43" s="1249"/>
    </row>
    <row r="44" spans="1:5" ht="15" customHeight="1">
      <c r="A44" s="614" t="s">
        <v>1996</v>
      </c>
      <c r="B44" s="1251"/>
      <c r="C44" s="1252"/>
      <c r="D44" s="1252"/>
      <c r="E44" s="1252"/>
    </row>
    <row r="45" spans="1:5" ht="39.6" customHeight="1">
      <c r="A45" s="614" t="s">
        <v>1997</v>
      </c>
      <c r="B45" s="1251"/>
      <c r="C45" s="1252"/>
      <c r="D45" s="1252"/>
      <c r="E45" s="1252"/>
    </row>
    <row r="46" spans="1:5" ht="26.45" customHeight="1">
      <c r="A46" s="614" t="s">
        <v>1998</v>
      </c>
      <c r="B46" s="1251"/>
      <c r="C46" s="1252"/>
      <c r="D46" s="1252"/>
      <c r="E46" s="1252"/>
    </row>
    <row r="47" spans="1:5" ht="15" customHeight="1">
      <c r="A47" s="614" t="s">
        <v>1999</v>
      </c>
      <c r="B47" s="1251"/>
      <c r="C47" s="1252"/>
      <c r="D47" s="1252"/>
      <c r="E47" s="1252"/>
    </row>
    <row r="48" spans="1:5" ht="39.6" customHeight="1">
      <c r="A48" s="614" t="s">
        <v>2000</v>
      </c>
      <c r="B48" s="1251"/>
      <c r="C48" s="1252"/>
      <c r="D48" s="1252"/>
      <c r="E48" s="1252"/>
    </row>
    <row r="49" spans="1:5" ht="13.35" customHeight="1">
      <c r="A49" s="614" t="s">
        <v>2001</v>
      </c>
      <c r="B49" s="1250"/>
      <c r="C49" s="1250"/>
      <c r="D49" s="1250"/>
      <c r="E49" s="1250"/>
    </row>
    <row r="50" spans="1:5" ht="15" customHeight="1">
      <c r="A50" s="614" t="s">
        <v>2002</v>
      </c>
      <c r="B50" s="1251"/>
      <c r="C50" s="1252"/>
      <c r="D50" s="1252"/>
      <c r="E50" s="1252"/>
    </row>
    <row r="51" spans="1:5" ht="39.6" customHeight="1">
      <c r="A51" s="614" t="s">
        <v>2003</v>
      </c>
      <c r="B51" s="1251"/>
      <c r="C51" s="1252"/>
      <c r="D51" s="1252"/>
      <c r="E51" s="1252"/>
    </row>
    <row r="52" spans="1:5" ht="13.35" customHeight="1">
      <c r="A52" s="744"/>
      <c r="B52" s="536"/>
      <c r="C52" s="536"/>
      <c r="D52" s="536"/>
      <c r="E52" s="536"/>
    </row>
    <row r="53" spans="1:5" ht="13.35" customHeight="1">
      <c r="A53" s="741" t="s">
        <v>2004</v>
      </c>
      <c r="B53" s="741" t="s">
        <v>1969</v>
      </c>
      <c r="C53" s="741" t="s">
        <v>1970</v>
      </c>
      <c r="D53" s="741" t="s">
        <v>1971</v>
      </c>
      <c r="E53" s="741" t="s">
        <v>1972</v>
      </c>
    </row>
    <row r="54" spans="1:5" ht="13.35" customHeight="1">
      <c r="A54" s="612" t="s">
        <v>1983</v>
      </c>
      <c r="B54" s="742"/>
      <c r="C54" s="742"/>
      <c r="D54" s="742"/>
      <c r="E54" s="742"/>
    </row>
    <row r="55" spans="1:5" ht="13.35" customHeight="1">
      <c r="A55" s="26" t="s">
        <v>1974</v>
      </c>
      <c r="B55" s="746">
        <f t="shared" ref="B55:E56" si="0">B23-B12</f>
        <v>0</v>
      </c>
      <c r="C55" s="746">
        <f t="shared" si="0"/>
        <v>0</v>
      </c>
      <c r="D55" s="746">
        <f t="shared" si="0"/>
        <v>0</v>
      </c>
      <c r="E55" s="746">
        <f t="shared" si="0"/>
        <v>0</v>
      </c>
    </row>
    <row r="56" spans="1:5" ht="13.35" customHeight="1">
      <c r="A56" s="26" t="s">
        <v>1975</v>
      </c>
      <c r="B56" s="746">
        <f t="shared" si="0"/>
        <v>0</v>
      </c>
      <c r="C56" s="746">
        <f t="shared" si="0"/>
        <v>0</v>
      </c>
      <c r="D56" s="746">
        <f t="shared" si="0"/>
        <v>0</v>
      </c>
      <c r="E56" s="746">
        <f t="shared" si="0"/>
        <v>0</v>
      </c>
    </row>
    <row r="57" spans="1:5" ht="13.35" customHeight="1">
      <c r="A57" s="26" t="s">
        <v>1976</v>
      </c>
      <c r="B57" s="309" t="str">
        <f>IFERROR(B25-B14,"-")</f>
        <v>-</v>
      </c>
      <c r="C57" s="309" t="str">
        <f>IFERROR(C25-C14,"-")</f>
        <v>-</v>
      </c>
      <c r="D57" s="309" t="str">
        <f>IFERROR(D25-D14,"-")</f>
        <v>-</v>
      </c>
      <c r="E57" s="309" t="str">
        <f>IFERROR(E25-E14,"-")</f>
        <v>-</v>
      </c>
    </row>
    <row r="58" spans="1:5" ht="13.35" customHeight="1">
      <c r="A58" s="612" t="s">
        <v>1984</v>
      </c>
      <c r="B58" s="742"/>
      <c r="C58" s="742"/>
      <c r="D58" s="742"/>
      <c r="E58" s="742"/>
    </row>
    <row r="59" spans="1:5" ht="13.35" customHeight="1">
      <c r="A59" s="26" t="s">
        <v>1974</v>
      </c>
      <c r="B59" s="746">
        <f t="shared" ref="B59:E60" si="1">B28-B12</f>
        <v>0</v>
      </c>
      <c r="C59" s="746">
        <f t="shared" si="1"/>
        <v>0</v>
      </c>
      <c r="D59" s="746">
        <f t="shared" si="1"/>
        <v>0</v>
      </c>
      <c r="E59" s="746">
        <f t="shared" si="1"/>
        <v>0</v>
      </c>
    </row>
    <row r="60" spans="1:5" ht="13.35" customHeight="1">
      <c r="A60" s="26" t="s">
        <v>1975</v>
      </c>
      <c r="B60" s="746">
        <f t="shared" si="1"/>
        <v>0</v>
      </c>
      <c r="C60" s="746">
        <f t="shared" si="1"/>
        <v>0</v>
      </c>
      <c r="D60" s="746">
        <f t="shared" si="1"/>
        <v>0</v>
      </c>
      <c r="E60" s="746">
        <f t="shared" si="1"/>
        <v>0</v>
      </c>
    </row>
    <row r="61" spans="1:5" ht="13.35" customHeight="1">
      <c r="A61" s="26" t="s">
        <v>1976</v>
      </c>
      <c r="B61" s="309" t="str">
        <f>IFERROR(B30-B14,"-")</f>
        <v>-</v>
      </c>
      <c r="C61" s="309" t="str">
        <f>IFERROR(C30-C14,"-")</f>
        <v>-</v>
      </c>
      <c r="D61" s="309" t="str">
        <f>IFERROR(D30-D14,"-")</f>
        <v>-</v>
      </c>
      <c r="E61" s="309" t="str">
        <f>IFERROR(E30-E14,"-")</f>
        <v>-</v>
      </c>
    </row>
    <row r="63" spans="1:5" ht="13.35" customHeight="1">
      <c r="A63" s="747"/>
    </row>
    <row r="64" spans="1:5" ht="13.35" customHeight="1">
      <c r="A64" s="748"/>
    </row>
    <row r="65" spans="1:1" ht="13.35" customHeight="1">
      <c r="A65" s="748"/>
    </row>
    <row r="66" spans="1:1">
      <c r="A66" s="749"/>
    </row>
  </sheetData>
  <mergeCells count="26">
    <mergeCell ref="B50:E50"/>
    <mergeCell ref="B51:E51"/>
    <mergeCell ref="B44:E44"/>
    <mergeCell ref="B45:E45"/>
    <mergeCell ref="B46:E46"/>
    <mergeCell ref="B47:E47"/>
    <mergeCell ref="B48:E48"/>
    <mergeCell ref="B49:E49"/>
    <mergeCell ref="B43:E43"/>
    <mergeCell ref="B19:E19"/>
    <mergeCell ref="B33:E33"/>
    <mergeCell ref="B34:E34"/>
    <mergeCell ref="B35:E35"/>
    <mergeCell ref="B36:E36"/>
    <mergeCell ref="B37:E37"/>
    <mergeCell ref="B38:E38"/>
    <mergeCell ref="B39:E39"/>
    <mergeCell ref="B40:E40"/>
    <mergeCell ref="B41:E41"/>
    <mergeCell ref="B42:E42"/>
    <mergeCell ref="B18:E18"/>
    <mergeCell ref="B2:C2"/>
    <mergeCell ref="B3:C3"/>
    <mergeCell ref="B4:C4"/>
    <mergeCell ref="A6:E7"/>
    <mergeCell ref="B17:E17"/>
  </mergeCells>
  <dataValidations count="1">
    <dataValidation type="decimal" allowBlank="1" showInputMessage="1" showErrorMessage="1" errorTitle="Error" error="Please enter a number of +/- 11 digits" sqref="B11 B31:E31 B28:E29 B26:E26 B23:E24 B15:E15 B12:E13" xr:uid="{9D00D296-AC6F-4F5A-AA8F-A7FAAB913CAE}">
      <formula1>-99999999999</formula1>
      <formula2>99999999999</formula2>
    </dataValidation>
  </dataValidations>
  <hyperlinks>
    <hyperlink ref="B21" location="_ftn1" display="_ftn1" xr:uid="{BBEEE77E-5005-446E-955F-701395A50438}"/>
    <hyperlink ref="B53" location="_ftn1" display="_ftn1" xr:uid="{ECD7D12A-FF52-4201-9A95-BB93DB63116B}"/>
  </hyperlinks>
  <pageMargins left="0.25" right="0.25" top="0.75" bottom="0.75" header="0.3" footer="0.3"/>
  <pageSetup paperSize="8" scale="81" fitToHeight="0"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8190A-A704-40DD-9B6F-CE7EF9CFDE50}">
  <sheetPr codeName="Sheet51">
    <pageSetUpPr autoPageBreaks="0" fitToPage="1"/>
  </sheetPr>
  <dimension ref="A1:M66"/>
  <sheetViews>
    <sheetView zoomScale="80" zoomScaleNormal="80" workbookViewId="0"/>
  </sheetViews>
  <sheetFormatPr defaultColWidth="9.42578125" defaultRowHeight="12.75"/>
  <cols>
    <col min="1" max="1" width="43.42578125" style="47" customWidth="1"/>
    <col min="2" max="5" width="15.42578125" style="47" customWidth="1"/>
    <col min="6" max="12" width="9.42578125" style="47" customWidth="1"/>
    <col min="13" max="13" width="3.42578125" style="47" customWidth="1"/>
    <col min="14" max="16384" width="9.42578125" style="47"/>
  </cols>
  <sheetData>
    <row r="1" spans="1:13" ht="17.25" customHeight="1">
      <c r="A1" s="625" t="s">
        <v>1966</v>
      </c>
      <c r="B1" s="30"/>
      <c r="C1" s="30"/>
      <c r="D1" s="30"/>
      <c r="E1" s="30"/>
      <c r="F1" s="30"/>
      <c r="G1" s="30"/>
      <c r="H1" s="30"/>
      <c r="I1" s="30"/>
      <c r="J1" s="30"/>
      <c r="K1" s="30"/>
      <c r="L1" s="30"/>
      <c r="M1" s="30"/>
    </row>
    <row r="2" spans="1:13" ht="16.5" customHeight="1">
      <c r="A2" s="328" t="s">
        <v>537</v>
      </c>
      <c r="B2" s="966" t="str">
        <f>'Cover Page'!F15</f>
        <v>&lt;&lt;Enter by Insurer&gt;&gt;</v>
      </c>
      <c r="C2" s="967"/>
    </row>
    <row r="3" spans="1:13" ht="16.5" customHeight="1">
      <c r="A3" s="328" t="s">
        <v>538</v>
      </c>
      <c r="B3" s="966" t="str">
        <f>TEXT(IF('Cover Page'!P13="","",'Cover Page'!P13), "[$-en-HK,1]dd mmm yyyy")</f>
        <v/>
      </c>
      <c r="C3" s="967"/>
    </row>
    <row r="4" spans="1:13" ht="16.5" customHeight="1">
      <c r="A4" s="328" t="s">
        <v>539</v>
      </c>
      <c r="B4" s="1244"/>
      <c r="C4" s="1245"/>
    </row>
    <row r="5" spans="1:13" ht="15" customHeight="1">
      <c r="A5" s="740"/>
    </row>
    <row r="6" spans="1:13" ht="12.75" customHeight="1">
      <c r="A6" s="1246" t="s">
        <v>1967</v>
      </c>
      <c r="B6" s="1247"/>
      <c r="C6" s="1247"/>
      <c r="D6" s="1247"/>
      <c r="E6" s="1247"/>
    </row>
    <row r="7" spans="1:13" ht="13.35" customHeight="1">
      <c r="A7" s="1247"/>
      <c r="B7" s="1247"/>
      <c r="C7" s="1247"/>
      <c r="D7" s="1247"/>
      <c r="E7" s="1247"/>
    </row>
    <row r="9" spans="1:13" ht="13.35" customHeight="1">
      <c r="A9" s="31" t="s">
        <v>540</v>
      </c>
    </row>
    <row r="10" spans="1:13" ht="13.35" customHeight="1">
      <c r="A10" s="741" t="s">
        <v>1968</v>
      </c>
      <c r="B10" s="741" t="s">
        <v>1969</v>
      </c>
      <c r="C10" s="741" t="s">
        <v>1970</v>
      </c>
      <c r="D10" s="741" t="s">
        <v>1971</v>
      </c>
      <c r="E10" s="741" t="s">
        <v>1972</v>
      </c>
    </row>
    <row r="11" spans="1:13" ht="13.35" customHeight="1">
      <c r="A11" s="26" t="s">
        <v>1973</v>
      </c>
      <c r="B11" s="308"/>
      <c r="C11" s="742"/>
      <c r="D11" s="742"/>
      <c r="E11" s="742"/>
    </row>
    <row r="12" spans="1:13" ht="13.35" customHeight="1">
      <c r="A12" s="26" t="s">
        <v>1974</v>
      </c>
      <c r="B12" s="308"/>
      <c r="C12" s="308"/>
      <c r="D12" s="308"/>
      <c r="E12" s="308"/>
    </row>
    <row r="13" spans="1:13" ht="13.35" customHeight="1">
      <c r="A13" s="26" t="s">
        <v>1975</v>
      </c>
      <c r="B13" s="308"/>
      <c r="C13" s="308"/>
      <c r="D13" s="308"/>
      <c r="E13" s="308"/>
    </row>
    <row r="14" spans="1:13" ht="13.35" customHeight="1">
      <c r="A14" s="26" t="s">
        <v>1976</v>
      </c>
      <c r="B14" s="309" t="str">
        <f>IFERROR(B13/B12,"-")</f>
        <v>-</v>
      </c>
      <c r="C14" s="309" t="str">
        <f>IFERROR(C13/C12,"-")</f>
        <v>-</v>
      </c>
      <c r="D14" s="309" t="str">
        <f>IFERROR(D13/D12,"-")</f>
        <v>-</v>
      </c>
      <c r="E14" s="309" t="str">
        <f>IFERROR(E13/E12,"-")</f>
        <v>-</v>
      </c>
    </row>
    <row r="15" spans="1:13" ht="13.35" customHeight="1">
      <c r="A15" s="26" t="s">
        <v>1977</v>
      </c>
      <c r="B15" s="743"/>
      <c r="C15" s="743"/>
      <c r="D15" s="743"/>
      <c r="E15" s="743"/>
    </row>
    <row r="16" spans="1:13" ht="13.35" customHeight="1">
      <c r="A16" s="744"/>
      <c r="B16" s="536"/>
      <c r="C16" s="536"/>
      <c r="D16" s="536"/>
      <c r="E16" s="536"/>
    </row>
    <row r="17" spans="1:5" ht="13.35" customHeight="1">
      <c r="A17" s="741" t="s">
        <v>1978</v>
      </c>
      <c r="B17" s="1248" t="s">
        <v>2006</v>
      </c>
      <c r="C17" s="1248"/>
      <c r="D17" s="1248"/>
      <c r="E17" s="1248"/>
    </row>
    <row r="18" spans="1:5" ht="26.85" customHeight="1">
      <c r="A18" s="614" t="s">
        <v>1980</v>
      </c>
      <c r="B18" s="1243"/>
      <c r="C18" s="1096"/>
      <c r="D18" s="1096"/>
      <c r="E18" s="1097"/>
    </row>
    <row r="19" spans="1:5" ht="45" customHeight="1">
      <c r="A19" s="614" t="s">
        <v>1981</v>
      </c>
      <c r="B19" s="1250"/>
      <c r="C19" s="1250"/>
      <c r="D19" s="1250"/>
      <c r="E19" s="1250"/>
    </row>
    <row r="20" spans="1:5" ht="13.35" customHeight="1">
      <c r="A20" s="744"/>
      <c r="B20" s="536"/>
      <c r="C20" s="536"/>
      <c r="D20" s="536"/>
      <c r="E20" s="536"/>
    </row>
    <row r="21" spans="1:5" ht="13.35" customHeight="1">
      <c r="A21" s="741" t="s">
        <v>1982</v>
      </c>
      <c r="B21" s="741" t="s">
        <v>1969</v>
      </c>
      <c r="C21" s="741" t="s">
        <v>1970</v>
      </c>
      <c r="D21" s="741" t="s">
        <v>1971</v>
      </c>
      <c r="E21" s="741" t="s">
        <v>1972</v>
      </c>
    </row>
    <row r="22" spans="1:5" ht="13.35" customHeight="1">
      <c r="A22" s="612" t="s">
        <v>1983</v>
      </c>
      <c r="B22" s="745"/>
      <c r="C22" s="745"/>
      <c r="D22" s="745"/>
      <c r="E22" s="745"/>
    </row>
    <row r="23" spans="1:5" ht="13.35" customHeight="1">
      <c r="A23" s="26" t="s">
        <v>1974</v>
      </c>
      <c r="B23" s="308"/>
      <c r="C23" s="308"/>
      <c r="D23" s="308"/>
      <c r="E23" s="308"/>
    </row>
    <row r="24" spans="1:5" ht="13.35" customHeight="1">
      <c r="A24" s="26" t="s">
        <v>1975</v>
      </c>
      <c r="B24" s="308"/>
      <c r="C24" s="308"/>
      <c r="D24" s="308"/>
      <c r="E24" s="308"/>
    </row>
    <row r="25" spans="1:5" ht="13.35" customHeight="1">
      <c r="A25" s="26" t="s">
        <v>1976</v>
      </c>
      <c r="B25" s="309" t="str">
        <f>IFERROR(B24/B23,"-")</f>
        <v>-</v>
      </c>
      <c r="C25" s="309" t="str">
        <f>IFERROR(C24/C23,"-")</f>
        <v>-</v>
      </c>
      <c r="D25" s="309" t="str">
        <f>IFERROR(D24/D23,"-")</f>
        <v>-</v>
      </c>
      <c r="E25" s="309" t="str">
        <f>IFERROR(E24/E23,"-")</f>
        <v>-</v>
      </c>
    </row>
    <row r="26" spans="1:5" ht="13.35" customHeight="1">
      <c r="A26" s="26" t="s">
        <v>1977</v>
      </c>
      <c r="B26" s="743"/>
      <c r="C26" s="743"/>
      <c r="D26" s="743"/>
      <c r="E26" s="743"/>
    </row>
    <row r="27" spans="1:5" ht="13.35" customHeight="1">
      <c r="A27" s="612" t="s">
        <v>1984</v>
      </c>
      <c r="B27" s="745"/>
      <c r="C27" s="745"/>
      <c r="D27" s="745"/>
      <c r="E27" s="745"/>
    </row>
    <row r="28" spans="1:5" ht="13.35" customHeight="1">
      <c r="A28" s="26" t="s">
        <v>1974</v>
      </c>
      <c r="B28" s="308"/>
      <c r="C28" s="308"/>
      <c r="D28" s="308"/>
      <c r="E28" s="308"/>
    </row>
    <row r="29" spans="1:5" ht="13.35" customHeight="1">
      <c r="A29" s="26" t="s">
        <v>1975</v>
      </c>
      <c r="B29" s="308"/>
      <c r="C29" s="308"/>
      <c r="D29" s="308"/>
      <c r="E29" s="308"/>
    </row>
    <row r="30" spans="1:5" ht="13.35" customHeight="1">
      <c r="A30" s="26" t="s">
        <v>1976</v>
      </c>
      <c r="B30" s="310" t="str">
        <f>IFERROR(B29/B28,"-")</f>
        <v>-</v>
      </c>
      <c r="C30" s="310" t="str">
        <f>IFERROR(C29/C28,"-")</f>
        <v>-</v>
      </c>
      <c r="D30" s="310" t="str">
        <f>IFERROR(D29/D28,"-")</f>
        <v>-</v>
      </c>
      <c r="E30" s="310" t="str">
        <f>IFERROR(E29/E28,"-")</f>
        <v>-</v>
      </c>
    </row>
    <row r="31" spans="1:5" ht="13.35" customHeight="1">
      <c r="A31" s="26" t="s">
        <v>1977</v>
      </c>
      <c r="B31" s="743"/>
      <c r="C31" s="743"/>
      <c r="D31" s="743"/>
      <c r="E31" s="743"/>
    </row>
    <row r="32" spans="1:5" ht="13.35" customHeight="1">
      <c r="A32" s="536"/>
      <c r="B32" s="536"/>
      <c r="C32" s="536"/>
      <c r="D32" s="536"/>
      <c r="E32" s="536"/>
    </row>
    <row r="33" spans="1:5" ht="45" customHeight="1">
      <c r="A33" s="741" t="s">
        <v>1985</v>
      </c>
      <c r="B33" s="1250"/>
      <c r="C33" s="1250"/>
      <c r="D33" s="1250"/>
      <c r="E33" s="1250"/>
    </row>
    <row r="34" spans="1:5" ht="26.25" customHeight="1">
      <c r="A34" s="614" t="s">
        <v>1986</v>
      </c>
      <c r="B34" s="1250"/>
      <c r="C34" s="1250"/>
      <c r="D34" s="1250"/>
      <c r="E34" s="1250"/>
    </row>
    <row r="35" spans="1:5" ht="15" customHeight="1">
      <c r="A35" s="614" t="s">
        <v>1987</v>
      </c>
      <c r="B35" s="1251"/>
      <c r="C35" s="1252"/>
      <c r="D35" s="1252"/>
      <c r="E35" s="1252"/>
    </row>
    <row r="36" spans="1:5" ht="39.6" customHeight="1">
      <c r="A36" s="614" t="s">
        <v>1988</v>
      </c>
      <c r="B36" s="1251"/>
      <c r="C36" s="1252"/>
      <c r="D36" s="1252"/>
      <c r="E36" s="1252"/>
    </row>
    <row r="37" spans="1:5" ht="26.45" customHeight="1">
      <c r="A37" s="614" t="s">
        <v>1989</v>
      </c>
      <c r="B37" s="1249"/>
      <c r="C37" s="1249"/>
      <c r="D37" s="1249"/>
      <c r="E37" s="1249"/>
    </row>
    <row r="38" spans="1:5" ht="15" customHeight="1">
      <c r="A38" s="614" t="s">
        <v>1990</v>
      </c>
      <c r="B38" s="1251"/>
      <c r="C38" s="1252"/>
      <c r="D38" s="1252"/>
      <c r="E38" s="1252"/>
    </row>
    <row r="39" spans="1:5" ht="39.6" customHeight="1">
      <c r="A39" s="614" t="s">
        <v>1991</v>
      </c>
      <c r="B39" s="1251"/>
      <c r="C39" s="1252"/>
      <c r="D39" s="1252"/>
      <c r="E39" s="1252"/>
    </row>
    <row r="40" spans="1:5" ht="26.45" customHeight="1">
      <c r="A40" s="614" t="s">
        <v>1992</v>
      </c>
      <c r="B40" s="1249"/>
      <c r="C40" s="1249"/>
      <c r="D40" s="1249"/>
      <c r="E40" s="1249"/>
    </row>
    <row r="41" spans="1:5" ht="15" customHeight="1">
      <c r="A41" s="614" t="s">
        <v>1993</v>
      </c>
      <c r="B41" s="1251"/>
      <c r="C41" s="1252"/>
      <c r="D41" s="1252"/>
      <c r="E41" s="1252"/>
    </row>
    <row r="42" spans="1:5" ht="39.6" customHeight="1">
      <c r="A42" s="614" t="s">
        <v>1994</v>
      </c>
      <c r="B42" s="1251"/>
      <c r="C42" s="1252"/>
      <c r="D42" s="1252"/>
      <c r="E42" s="1252"/>
    </row>
    <row r="43" spans="1:5" ht="26.45" customHeight="1">
      <c r="A43" s="614" t="s">
        <v>1995</v>
      </c>
      <c r="B43" s="1249"/>
      <c r="C43" s="1249"/>
      <c r="D43" s="1249"/>
      <c r="E43" s="1249"/>
    </row>
    <row r="44" spans="1:5" ht="15" customHeight="1">
      <c r="A44" s="614" t="s">
        <v>1996</v>
      </c>
      <c r="B44" s="1251"/>
      <c r="C44" s="1252"/>
      <c r="D44" s="1252"/>
      <c r="E44" s="1252"/>
    </row>
    <row r="45" spans="1:5" ht="39.6" customHeight="1">
      <c r="A45" s="614" t="s">
        <v>1997</v>
      </c>
      <c r="B45" s="1251"/>
      <c r="C45" s="1252"/>
      <c r="D45" s="1252"/>
      <c r="E45" s="1252"/>
    </row>
    <row r="46" spans="1:5" ht="26.45" customHeight="1">
      <c r="A46" s="614" t="s">
        <v>1998</v>
      </c>
      <c r="B46" s="1251"/>
      <c r="C46" s="1252"/>
      <c r="D46" s="1252"/>
      <c r="E46" s="1252"/>
    </row>
    <row r="47" spans="1:5" ht="15" customHeight="1">
      <c r="A47" s="614" t="s">
        <v>1999</v>
      </c>
      <c r="B47" s="1251"/>
      <c r="C47" s="1252"/>
      <c r="D47" s="1252"/>
      <c r="E47" s="1252"/>
    </row>
    <row r="48" spans="1:5" ht="39.6" customHeight="1">
      <c r="A48" s="614" t="s">
        <v>2000</v>
      </c>
      <c r="B48" s="1251"/>
      <c r="C48" s="1252"/>
      <c r="D48" s="1252"/>
      <c r="E48" s="1252"/>
    </row>
    <row r="49" spans="1:5" ht="13.35" customHeight="1">
      <c r="A49" s="614" t="s">
        <v>2001</v>
      </c>
      <c r="B49" s="1250"/>
      <c r="C49" s="1250"/>
      <c r="D49" s="1250"/>
      <c r="E49" s="1250"/>
    </row>
    <row r="50" spans="1:5" ht="15" customHeight="1">
      <c r="A50" s="614" t="s">
        <v>2002</v>
      </c>
      <c r="B50" s="1251"/>
      <c r="C50" s="1252"/>
      <c r="D50" s="1252"/>
      <c r="E50" s="1252"/>
    </row>
    <row r="51" spans="1:5" ht="39.6" customHeight="1">
      <c r="A51" s="614" t="s">
        <v>2003</v>
      </c>
      <c r="B51" s="1251"/>
      <c r="C51" s="1252"/>
      <c r="D51" s="1252"/>
      <c r="E51" s="1252"/>
    </row>
    <row r="52" spans="1:5" ht="13.35" customHeight="1">
      <c r="A52" s="744"/>
      <c r="B52" s="536"/>
      <c r="C52" s="536"/>
      <c r="D52" s="536"/>
      <c r="E52" s="536"/>
    </row>
    <row r="53" spans="1:5" ht="13.35" customHeight="1">
      <c r="A53" s="741" t="s">
        <v>2004</v>
      </c>
      <c r="B53" s="741" t="s">
        <v>1969</v>
      </c>
      <c r="C53" s="741" t="s">
        <v>1970</v>
      </c>
      <c r="D53" s="741" t="s">
        <v>1971</v>
      </c>
      <c r="E53" s="741" t="s">
        <v>1972</v>
      </c>
    </row>
    <row r="54" spans="1:5" ht="13.35" customHeight="1">
      <c r="A54" s="612" t="s">
        <v>1983</v>
      </c>
      <c r="B54" s="742"/>
      <c r="C54" s="742"/>
      <c r="D54" s="742"/>
      <c r="E54" s="742"/>
    </row>
    <row r="55" spans="1:5" ht="13.35" customHeight="1">
      <c r="A55" s="26" t="s">
        <v>1974</v>
      </c>
      <c r="B55" s="746">
        <f t="shared" ref="B55:E56" si="0">B23-B12</f>
        <v>0</v>
      </c>
      <c r="C55" s="746">
        <f t="shared" si="0"/>
        <v>0</v>
      </c>
      <c r="D55" s="746">
        <f t="shared" si="0"/>
        <v>0</v>
      </c>
      <c r="E55" s="746">
        <f t="shared" si="0"/>
        <v>0</v>
      </c>
    </row>
    <row r="56" spans="1:5" ht="13.35" customHeight="1">
      <c r="A56" s="26" t="s">
        <v>1975</v>
      </c>
      <c r="B56" s="746">
        <f t="shared" si="0"/>
        <v>0</v>
      </c>
      <c r="C56" s="746">
        <f t="shared" si="0"/>
        <v>0</v>
      </c>
      <c r="D56" s="746">
        <f t="shared" si="0"/>
        <v>0</v>
      </c>
      <c r="E56" s="746">
        <f t="shared" si="0"/>
        <v>0</v>
      </c>
    </row>
    <row r="57" spans="1:5" ht="13.35" customHeight="1">
      <c r="A57" s="26" t="s">
        <v>1976</v>
      </c>
      <c r="B57" s="309" t="str">
        <f>IFERROR(B25-B14,"-")</f>
        <v>-</v>
      </c>
      <c r="C57" s="309" t="str">
        <f>IFERROR(C25-C14,"-")</f>
        <v>-</v>
      </c>
      <c r="D57" s="309" t="str">
        <f>IFERROR(D25-D14,"-")</f>
        <v>-</v>
      </c>
      <c r="E57" s="309" t="str">
        <f>IFERROR(E25-E14,"-")</f>
        <v>-</v>
      </c>
    </row>
    <row r="58" spans="1:5" ht="13.35" customHeight="1">
      <c r="A58" s="612" t="s">
        <v>1984</v>
      </c>
      <c r="B58" s="742"/>
      <c r="C58" s="742"/>
      <c r="D58" s="742"/>
      <c r="E58" s="742"/>
    </row>
    <row r="59" spans="1:5" ht="13.35" customHeight="1">
      <c r="A59" s="26" t="s">
        <v>1974</v>
      </c>
      <c r="B59" s="746">
        <f t="shared" ref="B59:E60" si="1">B28-B12</f>
        <v>0</v>
      </c>
      <c r="C59" s="746">
        <f t="shared" si="1"/>
        <v>0</v>
      </c>
      <c r="D59" s="746">
        <f t="shared" si="1"/>
        <v>0</v>
      </c>
      <c r="E59" s="746">
        <f t="shared" si="1"/>
        <v>0</v>
      </c>
    </row>
    <row r="60" spans="1:5" ht="13.35" customHeight="1">
      <c r="A60" s="26" t="s">
        <v>1975</v>
      </c>
      <c r="B60" s="746">
        <f t="shared" si="1"/>
        <v>0</v>
      </c>
      <c r="C60" s="746">
        <f t="shared" si="1"/>
        <v>0</v>
      </c>
      <c r="D60" s="746">
        <f t="shared" si="1"/>
        <v>0</v>
      </c>
      <c r="E60" s="746">
        <f t="shared" si="1"/>
        <v>0</v>
      </c>
    </row>
    <row r="61" spans="1:5" ht="13.35" customHeight="1">
      <c r="A61" s="26" t="s">
        <v>1976</v>
      </c>
      <c r="B61" s="309" t="str">
        <f>IFERROR(B30-B14,"-")</f>
        <v>-</v>
      </c>
      <c r="C61" s="309" t="str">
        <f>IFERROR(C30-C14,"-")</f>
        <v>-</v>
      </c>
      <c r="D61" s="309" t="str">
        <f>IFERROR(D30-D14,"-")</f>
        <v>-</v>
      </c>
      <c r="E61" s="309" t="str">
        <f>IFERROR(E30-E14,"-")</f>
        <v>-</v>
      </c>
    </row>
    <row r="63" spans="1:5" ht="13.35" customHeight="1">
      <c r="A63" s="747"/>
    </row>
    <row r="64" spans="1:5" ht="13.35" customHeight="1">
      <c r="A64" s="748"/>
    </row>
    <row r="65" spans="1:1" ht="13.35" customHeight="1">
      <c r="A65" s="748"/>
    </row>
    <row r="66" spans="1:1">
      <c r="A66" s="749"/>
    </row>
  </sheetData>
  <mergeCells count="26">
    <mergeCell ref="B50:E50"/>
    <mergeCell ref="B51:E51"/>
    <mergeCell ref="B44:E44"/>
    <mergeCell ref="B45:E45"/>
    <mergeCell ref="B46:E46"/>
    <mergeCell ref="B47:E47"/>
    <mergeCell ref="B48:E48"/>
    <mergeCell ref="B49:E49"/>
    <mergeCell ref="B43:E43"/>
    <mergeCell ref="B19:E19"/>
    <mergeCell ref="B33:E33"/>
    <mergeCell ref="B34:E34"/>
    <mergeCell ref="B35:E35"/>
    <mergeCell ref="B36:E36"/>
    <mergeCell ref="B37:E37"/>
    <mergeCell ref="B38:E38"/>
    <mergeCell ref="B39:E39"/>
    <mergeCell ref="B40:E40"/>
    <mergeCell ref="B41:E41"/>
    <mergeCell ref="B42:E42"/>
    <mergeCell ref="B18:E18"/>
    <mergeCell ref="B2:C2"/>
    <mergeCell ref="B3:C3"/>
    <mergeCell ref="B4:C4"/>
    <mergeCell ref="A6:E7"/>
    <mergeCell ref="B17:E17"/>
  </mergeCells>
  <dataValidations count="1">
    <dataValidation type="decimal" allowBlank="1" showInputMessage="1" showErrorMessage="1" errorTitle="Error" error="Please enter a number of +/- 11 digits" sqref="B11 B31:E31 B28:E29 B26:E26 B23:E24 B15:E15 B12:E13" xr:uid="{A5C056CD-D557-4494-9156-634CFB063967}">
      <formula1>-99999999999</formula1>
      <formula2>99999999999</formula2>
    </dataValidation>
  </dataValidations>
  <hyperlinks>
    <hyperlink ref="B21" location="_ftn1" display="_ftn1" xr:uid="{418C9FE5-A7AC-42F2-AB26-DDBCFBA8501B}"/>
    <hyperlink ref="B53" location="_ftn1" display="_ftn1" xr:uid="{687DCD72-A30B-4CFA-9CEE-7A15243E3888}"/>
  </hyperlinks>
  <pageMargins left="0.25" right="0.25" top="0.75" bottom="0.75" header="0.3" footer="0.3"/>
  <pageSetup paperSize="8" scale="81" fitToHeight="0" orientation="portrait"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3E8F9-16C0-489C-8101-45ED49D7F57D}">
  <sheetPr codeName="Sheet52">
    <pageSetUpPr autoPageBreaks="0" fitToPage="1"/>
  </sheetPr>
  <dimension ref="A1:M66"/>
  <sheetViews>
    <sheetView zoomScale="80" zoomScaleNormal="80" workbookViewId="0"/>
  </sheetViews>
  <sheetFormatPr defaultColWidth="9.42578125" defaultRowHeight="12.75"/>
  <cols>
    <col min="1" max="1" width="43.42578125" style="47" customWidth="1"/>
    <col min="2" max="5" width="15.42578125" style="47" customWidth="1"/>
    <col min="6" max="12" width="9.42578125" style="47" customWidth="1"/>
    <col min="13" max="13" width="3.42578125" style="47" customWidth="1"/>
    <col min="14" max="16384" width="9.42578125" style="47"/>
  </cols>
  <sheetData>
    <row r="1" spans="1:13" ht="17.25" customHeight="1">
      <c r="A1" s="625" t="s">
        <v>1966</v>
      </c>
      <c r="B1" s="30"/>
      <c r="C1" s="30"/>
      <c r="D1" s="30"/>
      <c r="E1" s="30"/>
      <c r="F1" s="30"/>
      <c r="G1" s="30"/>
      <c r="H1" s="30"/>
      <c r="I1" s="30"/>
      <c r="J1" s="30"/>
      <c r="K1" s="30"/>
      <c r="L1" s="30"/>
      <c r="M1" s="30"/>
    </row>
    <row r="2" spans="1:13" ht="16.5" customHeight="1">
      <c r="A2" s="328" t="s">
        <v>537</v>
      </c>
      <c r="B2" s="966" t="str">
        <f>'Cover Page'!F15</f>
        <v>&lt;&lt;Enter by Insurer&gt;&gt;</v>
      </c>
      <c r="C2" s="967"/>
    </row>
    <row r="3" spans="1:13" ht="16.5" customHeight="1">
      <c r="A3" s="328" t="s">
        <v>538</v>
      </c>
      <c r="B3" s="966" t="str">
        <f>TEXT(IF('Cover Page'!P13="","",'Cover Page'!P13), "[$-en-HK,1]dd mmm yyyy")</f>
        <v/>
      </c>
      <c r="C3" s="967"/>
    </row>
    <row r="4" spans="1:13" ht="16.5" customHeight="1">
      <c r="A4" s="328" t="s">
        <v>539</v>
      </c>
      <c r="B4" s="1244"/>
      <c r="C4" s="1245"/>
    </row>
    <row r="5" spans="1:13" ht="15" customHeight="1">
      <c r="A5" s="740"/>
    </row>
    <row r="6" spans="1:13" ht="12.75" customHeight="1">
      <c r="A6" s="1246" t="s">
        <v>1967</v>
      </c>
      <c r="B6" s="1247"/>
      <c r="C6" s="1247"/>
      <c r="D6" s="1247"/>
      <c r="E6" s="1247"/>
    </row>
    <row r="7" spans="1:13" ht="13.35" customHeight="1">
      <c r="A7" s="1247"/>
      <c r="B7" s="1247"/>
      <c r="C7" s="1247"/>
      <c r="D7" s="1247"/>
      <c r="E7" s="1247"/>
    </row>
    <row r="9" spans="1:13" ht="13.35" customHeight="1">
      <c r="A9" s="31" t="s">
        <v>540</v>
      </c>
    </row>
    <row r="10" spans="1:13" ht="13.35" customHeight="1">
      <c r="A10" s="741" t="s">
        <v>1968</v>
      </c>
      <c r="B10" s="741" t="s">
        <v>1969</v>
      </c>
      <c r="C10" s="741" t="s">
        <v>1970</v>
      </c>
      <c r="D10" s="741" t="s">
        <v>1971</v>
      </c>
      <c r="E10" s="741" t="s">
        <v>1972</v>
      </c>
    </row>
    <row r="11" spans="1:13" ht="13.35" customHeight="1">
      <c r="A11" s="26" t="s">
        <v>1973</v>
      </c>
      <c r="B11" s="308"/>
      <c r="C11" s="742"/>
      <c r="D11" s="742"/>
      <c r="E11" s="742"/>
    </row>
    <row r="12" spans="1:13" ht="13.35" customHeight="1">
      <c r="A12" s="26" t="s">
        <v>1974</v>
      </c>
      <c r="B12" s="308"/>
      <c r="C12" s="308"/>
      <c r="D12" s="308"/>
      <c r="E12" s="308"/>
    </row>
    <row r="13" spans="1:13" ht="13.35" customHeight="1">
      <c r="A13" s="26" t="s">
        <v>1975</v>
      </c>
      <c r="B13" s="308"/>
      <c r="C13" s="308"/>
      <c r="D13" s="308"/>
      <c r="E13" s="308"/>
    </row>
    <row r="14" spans="1:13" ht="13.35" customHeight="1">
      <c r="A14" s="26" t="s">
        <v>1976</v>
      </c>
      <c r="B14" s="309" t="str">
        <f>IFERROR(B13/B12,"-")</f>
        <v>-</v>
      </c>
      <c r="C14" s="309" t="str">
        <f>IFERROR(C13/C12,"-")</f>
        <v>-</v>
      </c>
      <c r="D14" s="309" t="str">
        <f>IFERROR(D13/D12,"-")</f>
        <v>-</v>
      </c>
      <c r="E14" s="309" t="str">
        <f>IFERROR(E13/E12,"-")</f>
        <v>-</v>
      </c>
    </row>
    <row r="15" spans="1:13" ht="13.35" customHeight="1">
      <c r="A15" s="26" t="s">
        <v>1977</v>
      </c>
      <c r="B15" s="743"/>
      <c r="C15" s="743"/>
      <c r="D15" s="743"/>
      <c r="E15" s="743"/>
    </row>
    <row r="16" spans="1:13" ht="13.35" customHeight="1">
      <c r="A16" s="744"/>
      <c r="B16" s="536"/>
      <c r="C16" s="536"/>
      <c r="D16" s="536"/>
      <c r="E16" s="536"/>
    </row>
    <row r="17" spans="1:5" ht="13.35" customHeight="1">
      <c r="A17" s="741" t="s">
        <v>1978</v>
      </c>
      <c r="B17" s="1248" t="s">
        <v>2007</v>
      </c>
      <c r="C17" s="1248"/>
      <c r="D17" s="1248"/>
      <c r="E17" s="1248"/>
    </row>
    <row r="18" spans="1:5" ht="26.85" customHeight="1">
      <c r="A18" s="614" t="s">
        <v>1980</v>
      </c>
      <c r="B18" s="1243"/>
      <c r="C18" s="1096"/>
      <c r="D18" s="1096"/>
      <c r="E18" s="1097"/>
    </row>
    <row r="19" spans="1:5" ht="45" customHeight="1">
      <c r="A19" s="614" t="s">
        <v>1981</v>
      </c>
      <c r="B19" s="1250"/>
      <c r="C19" s="1250"/>
      <c r="D19" s="1250"/>
      <c r="E19" s="1250"/>
    </row>
    <row r="20" spans="1:5" ht="13.35" customHeight="1">
      <c r="A20" s="744"/>
      <c r="B20" s="536"/>
      <c r="C20" s="536"/>
      <c r="D20" s="536"/>
      <c r="E20" s="536"/>
    </row>
    <row r="21" spans="1:5" ht="13.35" customHeight="1">
      <c r="A21" s="741" t="s">
        <v>1982</v>
      </c>
      <c r="B21" s="741" t="s">
        <v>1969</v>
      </c>
      <c r="C21" s="741" t="s">
        <v>1970</v>
      </c>
      <c r="D21" s="741" t="s">
        <v>1971</v>
      </c>
      <c r="E21" s="741" t="s">
        <v>1972</v>
      </c>
    </row>
    <row r="22" spans="1:5" ht="13.35" customHeight="1">
      <c r="A22" s="612" t="s">
        <v>1983</v>
      </c>
      <c r="B22" s="745"/>
      <c r="C22" s="745"/>
      <c r="D22" s="745"/>
      <c r="E22" s="745"/>
    </row>
    <row r="23" spans="1:5" ht="13.35" customHeight="1">
      <c r="A23" s="26" t="s">
        <v>1974</v>
      </c>
      <c r="B23" s="308"/>
      <c r="C23" s="745"/>
      <c r="D23" s="745"/>
      <c r="E23" s="745"/>
    </row>
    <row r="24" spans="1:5" ht="13.35" customHeight="1">
      <c r="A24" s="26" t="s">
        <v>1975</v>
      </c>
      <c r="B24" s="308"/>
      <c r="C24" s="745"/>
      <c r="D24" s="745"/>
      <c r="E24" s="745"/>
    </row>
    <row r="25" spans="1:5" ht="13.35" customHeight="1">
      <c r="A25" s="26" t="s">
        <v>1976</v>
      </c>
      <c r="B25" s="309" t="str">
        <f>IFERROR(B24/B23,"-")</f>
        <v>-</v>
      </c>
      <c r="C25" s="745"/>
      <c r="D25" s="745"/>
      <c r="E25" s="745"/>
    </row>
    <row r="26" spans="1:5" ht="13.35" customHeight="1">
      <c r="A26" s="26" t="s">
        <v>1977</v>
      </c>
      <c r="B26" s="743"/>
      <c r="C26" s="745"/>
      <c r="D26" s="745"/>
      <c r="E26" s="745"/>
    </row>
    <row r="27" spans="1:5" ht="13.35" customHeight="1">
      <c r="A27" s="612" t="s">
        <v>1984</v>
      </c>
      <c r="B27" s="745"/>
      <c r="C27" s="745"/>
      <c r="D27" s="745"/>
      <c r="E27" s="745"/>
    </row>
    <row r="28" spans="1:5" ht="13.35" customHeight="1">
      <c r="A28" s="26" t="s">
        <v>1974</v>
      </c>
      <c r="B28" s="308"/>
      <c r="C28" s="745"/>
      <c r="D28" s="745"/>
      <c r="E28" s="745"/>
    </row>
    <row r="29" spans="1:5" ht="13.35" customHeight="1">
      <c r="A29" s="26" t="s">
        <v>1975</v>
      </c>
      <c r="B29" s="308"/>
      <c r="C29" s="745"/>
      <c r="D29" s="745"/>
      <c r="E29" s="745"/>
    </row>
    <row r="30" spans="1:5" ht="13.35" customHeight="1">
      <c r="A30" s="26" t="s">
        <v>1976</v>
      </c>
      <c r="B30" s="310" t="str">
        <f>IFERROR(B29/B28,"-")</f>
        <v>-</v>
      </c>
      <c r="C30" s="745"/>
      <c r="D30" s="745"/>
      <c r="E30" s="745"/>
    </row>
    <row r="31" spans="1:5" ht="13.35" customHeight="1">
      <c r="A31" s="26" t="s">
        <v>1977</v>
      </c>
      <c r="B31" s="743"/>
      <c r="C31" s="745"/>
      <c r="D31" s="745"/>
      <c r="E31" s="745"/>
    </row>
    <row r="32" spans="1:5" ht="13.35" customHeight="1">
      <c r="A32" s="536"/>
      <c r="B32" s="536"/>
      <c r="C32" s="536"/>
      <c r="D32" s="536"/>
      <c r="E32" s="536"/>
    </row>
    <row r="33" spans="1:5" ht="45" customHeight="1">
      <c r="A33" s="741" t="s">
        <v>1985</v>
      </c>
      <c r="B33" s="1250"/>
      <c r="C33" s="1250"/>
      <c r="D33" s="1250"/>
      <c r="E33" s="1250"/>
    </row>
    <row r="34" spans="1:5" ht="26.25" customHeight="1">
      <c r="A34" s="614" t="s">
        <v>1986</v>
      </c>
      <c r="B34" s="1250"/>
      <c r="C34" s="1250"/>
      <c r="D34" s="1250"/>
      <c r="E34" s="1250"/>
    </row>
    <row r="35" spans="1:5" ht="15" customHeight="1">
      <c r="A35" s="614" t="s">
        <v>1987</v>
      </c>
      <c r="B35" s="1251"/>
      <c r="C35" s="1252"/>
      <c r="D35" s="1252"/>
      <c r="E35" s="1252"/>
    </row>
    <row r="36" spans="1:5" ht="39.6" customHeight="1">
      <c r="A36" s="614" t="s">
        <v>1988</v>
      </c>
      <c r="B36" s="1251"/>
      <c r="C36" s="1252"/>
      <c r="D36" s="1252"/>
      <c r="E36" s="1252"/>
    </row>
    <row r="37" spans="1:5" ht="26.45" customHeight="1">
      <c r="A37" s="614" t="s">
        <v>1989</v>
      </c>
      <c r="B37" s="1249"/>
      <c r="C37" s="1249"/>
      <c r="D37" s="1249"/>
      <c r="E37" s="1249"/>
    </row>
    <row r="38" spans="1:5" ht="15" customHeight="1">
      <c r="A38" s="614" t="s">
        <v>1990</v>
      </c>
      <c r="B38" s="1251"/>
      <c r="C38" s="1252"/>
      <c r="D38" s="1252"/>
      <c r="E38" s="1252"/>
    </row>
    <row r="39" spans="1:5" ht="39.6" customHeight="1">
      <c r="A39" s="614" t="s">
        <v>1991</v>
      </c>
      <c r="B39" s="1251"/>
      <c r="C39" s="1252"/>
      <c r="D39" s="1252"/>
      <c r="E39" s="1252"/>
    </row>
    <row r="40" spans="1:5" ht="26.45" customHeight="1">
      <c r="A40" s="614" t="s">
        <v>1992</v>
      </c>
      <c r="B40" s="1249"/>
      <c r="C40" s="1249"/>
      <c r="D40" s="1249"/>
      <c r="E40" s="1249"/>
    </row>
    <row r="41" spans="1:5" ht="15" customHeight="1">
      <c r="A41" s="614" t="s">
        <v>1993</v>
      </c>
      <c r="B41" s="1251"/>
      <c r="C41" s="1252"/>
      <c r="D41" s="1252"/>
      <c r="E41" s="1252"/>
    </row>
    <row r="42" spans="1:5" ht="39.6" customHeight="1">
      <c r="A42" s="614" t="s">
        <v>1994</v>
      </c>
      <c r="B42" s="1251"/>
      <c r="C42" s="1252"/>
      <c r="D42" s="1252"/>
      <c r="E42" s="1252"/>
    </row>
    <row r="43" spans="1:5" ht="26.45" customHeight="1">
      <c r="A43" s="614" t="s">
        <v>1995</v>
      </c>
      <c r="B43" s="1249"/>
      <c r="C43" s="1249"/>
      <c r="D43" s="1249"/>
      <c r="E43" s="1249"/>
    </row>
    <row r="44" spans="1:5" ht="15" customHeight="1">
      <c r="A44" s="614" t="s">
        <v>1996</v>
      </c>
      <c r="B44" s="1251"/>
      <c r="C44" s="1252"/>
      <c r="D44" s="1252"/>
      <c r="E44" s="1252"/>
    </row>
    <row r="45" spans="1:5" ht="39.6" customHeight="1">
      <c r="A45" s="614" t="s">
        <v>1997</v>
      </c>
      <c r="B45" s="1251"/>
      <c r="C45" s="1252"/>
      <c r="D45" s="1252"/>
      <c r="E45" s="1252"/>
    </row>
    <row r="46" spans="1:5" ht="26.45" customHeight="1">
      <c r="A46" s="614" t="s">
        <v>1998</v>
      </c>
      <c r="B46" s="1251"/>
      <c r="C46" s="1252"/>
      <c r="D46" s="1252"/>
      <c r="E46" s="1252"/>
    </row>
    <row r="47" spans="1:5" ht="15" customHeight="1">
      <c r="A47" s="614" t="s">
        <v>1999</v>
      </c>
      <c r="B47" s="1251"/>
      <c r="C47" s="1252"/>
      <c r="D47" s="1252"/>
      <c r="E47" s="1252"/>
    </row>
    <row r="48" spans="1:5" ht="39.6" customHeight="1">
      <c r="A48" s="614" t="s">
        <v>2000</v>
      </c>
      <c r="B48" s="1251"/>
      <c r="C48" s="1252"/>
      <c r="D48" s="1252"/>
      <c r="E48" s="1252"/>
    </row>
    <row r="49" spans="1:5" ht="13.35" customHeight="1">
      <c r="A49" s="614" t="s">
        <v>2001</v>
      </c>
      <c r="B49" s="1250"/>
      <c r="C49" s="1250"/>
      <c r="D49" s="1250"/>
      <c r="E49" s="1250"/>
    </row>
    <row r="50" spans="1:5" ht="15" customHeight="1">
      <c r="A50" s="614" t="s">
        <v>2002</v>
      </c>
      <c r="B50" s="1251"/>
      <c r="C50" s="1252"/>
      <c r="D50" s="1252"/>
      <c r="E50" s="1252"/>
    </row>
    <row r="51" spans="1:5" ht="39.6" customHeight="1">
      <c r="A51" s="614" t="s">
        <v>2003</v>
      </c>
      <c r="B51" s="1251"/>
      <c r="C51" s="1252"/>
      <c r="D51" s="1252"/>
      <c r="E51" s="1252"/>
    </row>
    <row r="52" spans="1:5" ht="13.35" customHeight="1">
      <c r="A52" s="744"/>
      <c r="B52" s="536"/>
      <c r="C52" s="536"/>
      <c r="D52" s="536"/>
      <c r="E52" s="536"/>
    </row>
    <row r="53" spans="1:5" ht="13.35" customHeight="1">
      <c r="A53" s="741" t="s">
        <v>2004</v>
      </c>
      <c r="B53" s="741" t="s">
        <v>1969</v>
      </c>
      <c r="C53" s="741" t="s">
        <v>1970</v>
      </c>
      <c r="D53" s="741" t="s">
        <v>1971</v>
      </c>
      <c r="E53" s="741" t="s">
        <v>1972</v>
      </c>
    </row>
    <row r="54" spans="1:5" ht="13.35" customHeight="1">
      <c r="A54" s="612" t="s">
        <v>1983</v>
      </c>
      <c r="B54" s="742"/>
      <c r="C54" s="742"/>
      <c r="D54" s="742"/>
      <c r="E54" s="742"/>
    </row>
    <row r="55" spans="1:5" ht="13.35" customHeight="1">
      <c r="A55" s="26" t="s">
        <v>1974</v>
      </c>
      <c r="B55" s="746">
        <f t="shared" ref="B55:E56" si="0">B23-B12</f>
        <v>0</v>
      </c>
      <c r="C55" s="742">
        <f t="shared" si="0"/>
        <v>0</v>
      </c>
      <c r="D55" s="742">
        <f t="shared" si="0"/>
        <v>0</v>
      </c>
      <c r="E55" s="742">
        <f t="shared" si="0"/>
        <v>0</v>
      </c>
    </row>
    <row r="56" spans="1:5" ht="13.35" customHeight="1">
      <c r="A56" s="26" t="s">
        <v>1975</v>
      </c>
      <c r="B56" s="746">
        <f t="shared" si="0"/>
        <v>0</v>
      </c>
      <c r="C56" s="742">
        <f t="shared" si="0"/>
        <v>0</v>
      </c>
      <c r="D56" s="742">
        <f t="shared" si="0"/>
        <v>0</v>
      </c>
      <c r="E56" s="742">
        <f t="shared" si="0"/>
        <v>0</v>
      </c>
    </row>
    <row r="57" spans="1:5" ht="13.35" customHeight="1">
      <c r="A57" s="26" t="s">
        <v>1976</v>
      </c>
      <c r="B57" s="309" t="str">
        <f>IFERROR(B25-B14,"-")</f>
        <v>-</v>
      </c>
      <c r="C57" s="311" t="str">
        <f>IFERROR(C25-C14,"-")</f>
        <v>-</v>
      </c>
      <c r="D57" s="311" t="str">
        <f>IFERROR(D25-D14,"-")</f>
        <v>-</v>
      </c>
      <c r="E57" s="311" t="str">
        <f>IFERROR(E25-E14,"-")</f>
        <v>-</v>
      </c>
    </row>
    <row r="58" spans="1:5" ht="13.35" customHeight="1">
      <c r="A58" s="612" t="s">
        <v>1984</v>
      </c>
      <c r="B58" s="742"/>
      <c r="C58" s="742"/>
      <c r="D58" s="742"/>
      <c r="E58" s="742"/>
    </row>
    <row r="59" spans="1:5" ht="13.35" customHeight="1">
      <c r="A59" s="26" t="s">
        <v>1974</v>
      </c>
      <c r="B59" s="746">
        <f t="shared" ref="B59:E60" si="1">B28-B12</f>
        <v>0</v>
      </c>
      <c r="C59" s="742">
        <f t="shared" si="1"/>
        <v>0</v>
      </c>
      <c r="D59" s="742">
        <f t="shared" si="1"/>
        <v>0</v>
      </c>
      <c r="E59" s="742">
        <f t="shared" si="1"/>
        <v>0</v>
      </c>
    </row>
    <row r="60" spans="1:5" ht="13.35" customHeight="1">
      <c r="A60" s="26" t="s">
        <v>1975</v>
      </c>
      <c r="B60" s="746">
        <f t="shared" si="1"/>
        <v>0</v>
      </c>
      <c r="C60" s="742">
        <f t="shared" si="1"/>
        <v>0</v>
      </c>
      <c r="D60" s="742">
        <f t="shared" si="1"/>
        <v>0</v>
      </c>
      <c r="E60" s="742">
        <f t="shared" si="1"/>
        <v>0</v>
      </c>
    </row>
    <row r="61" spans="1:5" ht="13.35" customHeight="1">
      <c r="A61" s="26" t="s">
        <v>1976</v>
      </c>
      <c r="B61" s="309" t="str">
        <f>IFERROR(B30-B14,"-")</f>
        <v>-</v>
      </c>
      <c r="C61" s="311" t="str">
        <f>IFERROR(C30-C14,"-")</f>
        <v>-</v>
      </c>
      <c r="D61" s="311" t="str">
        <f>IFERROR(D30-D14,"-")</f>
        <v>-</v>
      </c>
      <c r="E61" s="311" t="str">
        <f>IFERROR(E30-E14,"-")</f>
        <v>-</v>
      </c>
    </row>
    <row r="63" spans="1:5" ht="13.35" customHeight="1">
      <c r="A63" s="747"/>
    </row>
    <row r="64" spans="1:5" ht="13.35" customHeight="1">
      <c r="A64" s="748"/>
    </row>
    <row r="65" spans="1:1" ht="13.35" customHeight="1">
      <c r="A65" s="748"/>
    </row>
    <row r="66" spans="1:1">
      <c r="A66" s="749"/>
    </row>
  </sheetData>
  <mergeCells count="26">
    <mergeCell ref="B50:E50"/>
    <mergeCell ref="B51:E51"/>
    <mergeCell ref="B44:E44"/>
    <mergeCell ref="B45:E45"/>
    <mergeCell ref="B46:E46"/>
    <mergeCell ref="B47:E47"/>
    <mergeCell ref="B48:E48"/>
    <mergeCell ref="B49:E49"/>
    <mergeCell ref="B43:E43"/>
    <mergeCell ref="B19:E19"/>
    <mergeCell ref="B33:E33"/>
    <mergeCell ref="B34:E34"/>
    <mergeCell ref="B35:E35"/>
    <mergeCell ref="B36:E36"/>
    <mergeCell ref="B37:E37"/>
    <mergeCell ref="B38:E38"/>
    <mergeCell ref="B39:E39"/>
    <mergeCell ref="B40:E40"/>
    <mergeCell ref="B41:E41"/>
    <mergeCell ref="B42:E42"/>
    <mergeCell ref="B18:E18"/>
    <mergeCell ref="B2:C2"/>
    <mergeCell ref="B3:C3"/>
    <mergeCell ref="B4:C4"/>
    <mergeCell ref="A6:E7"/>
    <mergeCell ref="B17:E17"/>
  </mergeCells>
  <dataValidations count="1">
    <dataValidation type="decimal" allowBlank="1" showInputMessage="1" showErrorMessage="1" errorTitle="Error" error="Please enter a number of +/- 11 digits" sqref="B11 D28:E29 D26:E26 D23:E24 B12:E13 B15:E15 B23:B24 B26 B28:B29 B31 D31:E31" xr:uid="{0F8B453E-BD89-45E0-B4C8-F6302949B4D6}">
      <formula1>-99999999999</formula1>
      <formula2>99999999999</formula2>
    </dataValidation>
  </dataValidations>
  <hyperlinks>
    <hyperlink ref="B21" location="_ftn1" display="_ftn1" xr:uid="{26E9C651-4E56-45A6-8508-019DC818373F}"/>
    <hyperlink ref="B53" location="_ftn1" display="_ftn1" xr:uid="{EF5F217F-FD75-41D6-B94D-7AAB4927E94D}"/>
  </hyperlinks>
  <pageMargins left="0.25" right="0.25" top="0.75" bottom="0.75" header="0.3" footer="0.3"/>
  <pageSetup paperSize="8" scale="81" fitToHeight="0" orientation="portrait"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4D002-764C-45B9-A042-6EAF9F8B6C8E}">
  <sheetPr codeName="Sheet53">
    <pageSetUpPr autoPageBreaks="0" fitToPage="1"/>
  </sheetPr>
  <dimension ref="A1:M66"/>
  <sheetViews>
    <sheetView zoomScaleNormal="100" workbookViewId="0"/>
  </sheetViews>
  <sheetFormatPr defaultColWidth="9.42578125" defaultRowHeight="12.75"/>
  <cols>
    <col min="1" max="1" width="43.42578125" style="47" customWidth="1"/>
    <col min="2" max="5" width="15.42578125" style="47" customWidth="1"/>
    <col min="6" max="12" width="9.42578125" style="47" customWidth="1"/>
    <col min="13" max="13" width="3.42578125" style="47" customWidth="1"/>
    <col min="14" max="16384" width="9.42578125" style="47"/>
  </cols>
  <sheetData>
    <row r="1" spans="1:13" ht="17.25" customHeight="1">
      <c r="A1" s="625" t="s">
        <v>1966</v>
      </c>
      <c r="B1" s="30"/>
      <c r="C1" s="30"/>
      <c r="D1" s="30"/>
      <c r="E1" s="30"/>
      <c r="F1" s="30"/>
      <c r="G1" s="30"/>
      <c r="H1" s="30"/>
      <c r="I1" s="30"/>
      <c r="J1" s="30"/>
      <c r="K1" s="30"/>
      <c r="L1" s="30"/>
      <c r="M1" s="30"/>
    </row>
    <row r="2" spans="1:13" ht="16.5" customHeight="1">
      <c r="A2" s="328" t="s">
        <v>537</v>
      </c>
      <c r="B2" s="966" t="str">
        <f>'Cover Page'!F15</f>
        <v>&lt;&lt;Enter by Insurer&gt;&gt;</v>
      </c>
      <c r="C2" s="967"/>
    </row>
    <row r="3" spans="1:13" ht="16.5" customHeight="1">
      <c r="A3" s="328" t="s">
        <v>538</v>
      </c>
      <c r="B3" s="966" t="str">
        <f>TEXT(IF('Cover Page'!P13="","",'Cover Page'!P13), "[$-en-HK,1]dd mmm yyyy")</f>
        <v/>
      </c>
      <c r="C3" s="967"/>
    </row>
    <row r="4" spans="1:13" ht="16.5" customHeight="1">
      <c r="A4" s="328" t="s">
        <v>539</v>
      </c>
      <c r="B4" s="1244"/>
      <c r="C4" s="1245"/>
    </row>
    <row r="5" spans="1:13" ht="15" customHeight="1">
      <c r="A5" s="740"/>
    </row>
    <row r="6" spans="1:13" ht="12.75" customHeight="1">
      <c r="A6" s="1246" t="s">
        <v>1967</v>
      </c>
      <c r="B6" s="1247"/>
      <c r="C6" s="1247"/>
      <c r="D6" s="1247"/>
      <c r="E6" s="1247"/>
    </row>
    <row r="7" spans="1:13" ht="13.35" customHeight="1">
      <c r="A7" s="1247"/>
      <c r="B7" s="1247"/>
      <c r="C7" s="1247"/>
      <c r="D7" s="1247"/>
      <c r="E7" s="1247"/>
    </row>
    <row r="9" spans="1:13" ht="13.35" customHeight="1">
      <c r="A9" s="31" t="s">
        <v>540</v>
      </c>
    </row>
    <row r="10" spans="1:13" ht="13.35" customHeight="1">
      <c r="A10" s="741" t="s">
        <v>1968</v>
      </c>
      <c r="B10" s="741" t="s">
        <v>1969</v>
      </c>
      <c r="C10" s="741" t="s">
        <v>1970</v>
      </c>
      <c r="D10" s="741" t="s">
        <v>1971</v>
      </c>
      <c r="E10" s="741" t="s">
        <v>1972</v>
      </c>
    </row>
    <row r="11" spans="1:13" ht="13.35" customHeight="1">
      <c r="A11" s="26" t="s">
        <v>1973</v>
      </c>
      <c r="B11" s="308"/>
      <c r="C11" s="742"/>
      <c r="D11" s="742"/>
      <c r="E11" s="742"/>
    </row>
    <row r="12" spans="1:13" ht="13.35" customHeight="1">
      <c r="A12" s="26" t="s">
        <v>1974</v>
      </c>
      <c r="B12" s="308"/>
      <c r="C12" s="308"/>
      <c r="D12" s="308"/>
      <c r="E12" s="308"/>
    </row>
    <row r="13" spans="1:13" ht="13.35" customHeight="1">
      <c r="A13" s="26" t="s">
        <v>1975</v>
      </c>
      <c r="B13" s="308"/>
      <c r="C13" s="308"/>
      <c r="D13" s="308"/>
      <c r="E13" s="308"/>
    </row>
    <row r="14" spans="1:13" ht="13.35" customHeight="1">
      <c r="A14" s="26" t="s">
        <v>1976</v>
      </c>
      <c r="B14" s="309" t="str">
        <f>IFERROR(B13/B12,"-")</f>
        <v>-</v>
      </c>
      <c r="C14" s="309" t="str">
        <f>IFERROR(C13/C12,"-")</f>
        <v>-</v>
      </c>
      <c r="D14" s="309" t="str">
        <f>IFERROR(D13/D12,"-")</f>
        <v>-</v>
      </c>
      <c r="E14" s="309" t="str">
        <f>IFERROR(E13/E12,"-")</f>
        <v>-</v>
      </c>
    </row>
    <row r="15" spans="1:13" ht="13.35" customHeight="1">
      <c r="A15" s="26" t="s">
        <v>1977</v>
      </c>
      <c r="B15" s="743"/>
      <c r="C15" s="743"/>
      <c r="D15" s="743"/>
      <c r="E15" s="743"/>
    </row>
    <row r="16" spans="1:13" ht="13.35" customHeight="1">
      <c r="A16" s="744"/>
      <c r="B16" s="536"/>
      <c r="C16" s="536"/>
      <c r="D16" s="536"/>
      <c r="E16" s="536"/>
    </row>
    <row r="17" spans="1:5" ht="13.35" customHeight="1">
      <c r="A17" s="741" t="s">
        <v>1978</v>
      </c>
      <c r="B17" s="1248" t="s">
        <v>2008</v>
      </c>
      <c r="C17" s="1248"/>
      <c r="D17" s="1248"/>
      <c r="E17" s="1248"/>
    </row>
    <row r="18" spans="1:5" ht="69" customHeight="1">
      <c r="A18" s="614" t="s">
        <v>1980</v>
      </c>
      <c r="B18" s="1250"/>
      <c r="C18" s="1250"/>
      <c r="D18" s="1250"/>
      <c r="E18" s="1250"/>
    </row>
    <row r="19" spans="1:5" ht="45" customHeight="1">
      <c r="A19" s="614" t="s">
        <v>1981</v>
      </c>
      <c r="B19" s="1250"/>
      <c r="C19" s="1250"/>
      <c r="D19" s="1250"/>
      <c r="E19" s="1250"/>
    </row>
    <row r="20" spans="1:5" ht="13.35" customHeight="1">
      <c r="A20" s="744"/>
      <c r="B20" s="536"/>
      <c r="C20" s="536"/>
      <c r="D20" s="536"/>
      <c r="E20" s="536"/>
    </row>
    <row r="21" spans="1:5" ht="13.35" customHeight="1">
      <c r="A21" s="741" t="s">
        <v>1982</v>
      </c>
      <c r="B21" s="741" t="s">
        <v>1969</v>
      </c>
      <c r="C21" s="741" t="s">
        <v>1970</v>
      </c>
      <c r="D21" s="741" t="s">
        <v>1971</v>
      </c>
      <c r="E21" s="741" t="s">
        <v>1972</v>
      </c>
    </row>
    <row r="22" spans="1:5" ht="13.35" customHeight="1">
      <c r="A22" s="612" t="s">
        <v>1983</v>
      </c>
      <c r="B22" s="745"/>
      <c r="C22" s="745"/>
      <c r="D22" s="745"/>
      <c r="E22" s="745"/>
    </row>
    <row r="23" spans="1:5" ht="13.35" customHeight="1">
      <c r="A23" s="26" t="s">
        <v>1974</v>
      </c>
      <c r="B23" s="308"/>
      <c r="C23" s="308"/>
      <c r="D23" s="308"/>
      <c r="E23" s="308"/>
    </row>
    <row r="24" spans="1:5" ht="13.35" customHeight="1">
      <c r="A24" s="26" t="s">
        <v>1975</v>
      </c>
      <c r="B24" s="308"/>
      <c r="C24" s="308"/>
      <c r="D24" s="308"/>
      <c r="E24" s="308"/>
    </row>
    <row r="25" spans="1:5" ht="13.35" customHeight="1">
      <c r="A25" s="26" t="s">
        <v>1976</v>
      </c>
      <c r="B25" s="309" t="str">
        <f>IFERROR(B24/B23,"-")</f>
        <v>-</v>
      </c>
      <c r="C25" s="309" t="str">
        <f>IFERROR(C24/C23,"-")</f>
        <v>-</v>
      </c>
      <c r="D25" s="309" t="str">
        <f>IFERROR(D24/D23,"-")</f>
        <v>-</v>
      </c>
      <c r="E25" s="309" t="str">
        <f>IFERROR(E24/E23,"-")</f>
        <v>-</v>
      </c>
    </row>
    <row r="26" spans="1:5" ht="13.35" customHeight="1">
      <c r="A26" s="26" t="s">
        <v>1977</v>
      </c>
      <c r="B26" s="743"/>
      <c r="C26" s="743"/>
      <c r="D26" s="743"/>
      <c r="E26" s="743"/>
    </row>
    <row r="27" spans="1:5" ht="13.35" customHeight="1">
      <c r="A27" s="612" t="s">
        <v>1984</v>
      </c>
      <c r="B27" s="745"/>
      <c r="C27" s="745"/>
      <c r="D27" s="745"/>
      <c r="E27" s="745"/>
    </row>
    <row r="28" spans="1:5" ht="13.35" customHeight="1">
      <c r="A28" s="26" t="s">
        <v>1974</v>
      </c>
      <c r="B28" s="308"/>
      <c r="C28" s="308"/>
      <c r="D28" s="308"/>
      <c r="E28" s="308"/>
    </row>
    <row r="29" spans="1:5" ht="13.35" customHeight="1">
      <c r="A29" s="26" t="s">
        <v>1975</v>
      </c>
      <c r="B29" s="308"/>
      <c r="C29" s="308"/>
      <c r="D29" s="308"/>
      <c r="E29" s="308"/>
    </row>
    <row r="30" spans="1:5" ht="13.35" customHeight="1">
      <c r="A30" s="26" t="s">
        <v>1976</v>
      </c>
      <c r="B30" s="310" t="str">
        <f>IFERROR(B29/B28,"-")</f>
        <v>-</v>
      </c>
      <c r="C30" s="310" t="str">
        <f>IFERROR(C29/C28,"-")</f>
        <v>-</v>
      </c>
      <c r="D30" s="310" t="str">
        <f>IFERROR(D29/D28,"-")</f>
        <v>-</v>
      </c>
      <c r="E30" s="310" t="str">
        <f>IFERROR(E29/E28,"-")</f>
        <v>-</v>
      </c>
    </row>
    <row r="31" spans="1:5" ht="13.35" customHeight="1">
      <c r="A31" s="26" t="s">
        <v>1977</v>
      </c>
      <c r="B31" s="743"/>
      <c r="C31" s="743"/>
      <c r="D31" s="743"/>
      <c r="E31" s="743"/>
    </row>
    <row r="32" spans="1:5" ht="13.35" customHeight="1">
      <c r="A32" s="536"/>
      <c r="B32" s="536"/>
      <c r="C32" s="536"/>
      <c r="D32" s="536"/>
      <c r="E32" s="536"/>
    </row>
    <row r="33" spans="1:5" ht="45" customHeight="1">
      <c r="A33" s="741" t="s">
        <v>1985</v>
      </c>
      <c r="B33" s="1250"/>
      <c r="C33" s="1250"/>
      <c r="D33" s="1250"/>
      <c r="E33" s="1250"/>
    </row>
    <row r="34" spans="1:5" ht="26.25" customHeight="1">
      <c r="A34" s="614" t="s">
        <v>1986</v>
      </c>
      <c r="B34" s="1250"/>
      <c r="C34" s="1250"/>
      <c r="D34" s="1250"/>
      <c r="E34" s="1250"/>
    </row>
    <row r="35" spans="1:5" ht="15" customHeight="1">
      <c r="A35" s="614" t="s">
        <v>1987</v>
      </c>
      <c r="B35" s="1251"/>
      <c r="C35" s="1252"/>
      <c r="D35" s="1252"/>
      <c r="E35" s="1252"/>
    </row>
    <row r="36" spans="1:5" ht="39.6" customHeight="1">
      <c r="A36" s="614" t="s">
        <v>1988</v>
      </c>
      <c r="B36" s="1251"/>
      <c r="C36" s="1252"/>
      <c r="D36" s="1252"/>
      <c r="E36" s="1252"/>
    </row>
    <row r="37" spans="1:5" ht="26.45" customHeight="1">
      <c r="A37" s="614" t="s">
        <v>1989</v>
      </c>
      <c r="B37" s="1249"/>
      <c r="C37" s="1249"/>
      <c r="D37" s="1249"/>
      <c r="E37" s="1249"/>
    </row>
    <row r="38" spans="1:5" ht="15" customHeight="1">
      <c r="A38" s="614" t="s">
        <v>1990</v>
      </c>
      <c r="B38" s="1251"/>
      <c r="C38" s="1252"/>
      <c r="D38" s="1252"/>
      <c r="E38" s="1252"/>
    </row>
    <row r="39" spans="1:5" ht="39.6" customHeight="1">
      <c r="A39" s="614" t="s">
        <v>1991</v>
      </c>
      <c r="B39" s="1251"/>
      <c r="C39" s="1252"/>
      <c r="D39" s="1252"/>
      <c r="E39" s="1252"/>
    </row>
    <row r="40" spans="1:5" ht="26.45" customHeight="1">
      <c r="A40" s="614" t="s">
        <v>1992</v>
      </c>
      <c r="B40" s="1249"/>
      <c r="C40" s="1249"/>
      <c r="D40" s="1249"/>
      <c r="E40" s="1249"/>
    </row>
    <row r="41" spans="1:5" ht="15" customHeight="1">
      <c r="A41" s="614" t="s">
        <v>1993</v>
      </c>
      <c r="B41" s="1251"/>
      <c r="C41" s="1252"/>
      <c r="D41" s="1252"/>
      <c r="E41" s="1252"/>
    </row>
    <row r="42" spans="1:5" ht="39.6" customHeight="1">
      <c r="A42" s="614" t="s">
        <v>1994</v>
      </c>
      <c r="B42" s="1251"/>
      <c r="C42" s="1252"/>
      <c r="D42" s="1252"/>
      <c r="E42" s="1252"/>
    </row>
    <row r="43" spans="1:5" ht="26.45" customHeight="1">
      <c r="A43" s="614" t="s">
        <v>1995</v>
      </c>
      <c r="B43" s="1249"/>
      <c r="C43" s="1249"/>
      <c r="D43" s="1249"/>
      <c r="E43" s="1249"/>
    </row>
    <row r="44" spans="1:5" ht="15" customHeight="1">
      <c r="A44" s="614" t="s">
        <v>1996</v>
      </c>
      <c r="B44" s="1251"/>
      <c r="C44" s="1252"/>
      <c r="D44" s="1252"/>
      <c r="E44" s="1252"/>
    </row>
    <row r="45" spans="1:5" ht="39.6" customHeight="1">
      <c r="A45" s="614" t="s">
        <v>1997</v>
      </c>
      <c r="B45" s="1251"/>
      <c r="C45" s="1252"/>
      <c r="D45" s="1252"/>
      <c r="E45" s="1252"/>
    </row>
    <row r="46" spans="1:5" ht="26.45" customHeight="1">
      <c r="A46" s="614" t="s">
        <v>1998</v>
      </c>
      <c r="B46" s="1251"/>
      <c r="C46" s="1252"/>
      <c r="D46" s="1252"/>
      <c r="E46" s="1252"/>
    </row>
    <row r="47" spans="1:5" ht="15" customHeight="1">
      <c r="A47" s="614" t="s">
        <v>1999</v>
      </c>
      <c r="B47" s="1251"/>
      <c r="C47" s="1252"/>
      <c r="D47" s="1252"/>
      <c r="E47" s="1252"/>
    </row>
    <row r="48" spans="1:5" ht="39.6" customHeight="1">
      <c r="A48" s="614" t="s">
        <v>2000</v>
      </c>
      <c r="B48" s="1251"/>
      <c r="C48" s="1252"/>
      <c r="D48" s="1252"/>
      <c r="E48" s="1252"/>
    </row>
    <row r="49" spans="1:5" ht="13.35" customHeight="1">
      <c r="A49" s="614" t="s">
        <v>2001</v>
      </c>
      <c r="B49" s="1250"/>
      <c r="C49" s="1250"/>
      <c r="D49" s="1250"/>
      <c r="E49" s="1250"/>
    </row>
    <row r="50" spans="1:5" ht="15" customHeight="1">
      <c r="A50" s="614" t="s">
        <v>2002</v>
      </c>
      <c r="B50" s="1251"/>
      <c r="C50" s="1252"/>
      <c r="D50" s="1252"/>
      <c r="E50" s="1252"/>
    </row>
    <row r="51" spans="1:5" ht="39.6" customHeight="1">
      <c r="A51" s="614" t="s">
        <v>2003</v>
      </c>
      <c r="B51" s="1251"/>
      <c r="C51" s="1252"/>
      <c r="D51" s="1252"/>
      <c r="E51" s="1252"/>
    </row>
    <row r="52" spans="1:5" ht="13.35" customHeight="1">
      <c r="A52" s="744"/>
      <c r="B52" s="536"/>
      <c r="C52" s="536"/>
      <c r="D52" s="536"/>
      <c r="E52" s="536"/>
    </row>
    <row r="53" spans="1:5" ht="13.35" customHeight="1">
      <c r="A53" s="741" t="s">
        <v>2004</v>
      </c>
      <c r="B53" s="741" t="s">
        <v>1969</v>
      </c>
      <c r="C53" s="741" t="s">
        <v>1970</v>
      </c>
      <c r="D53" s="741" t="s">
        <v>1971</v>
      </c>
      <c r="E53" s="741" t="s">
        <v>1972</v>
      </c>
    </row>
    <row r="54" spans="1:5" ht="13.35" customHeight="1">
      <c r="A54" s="612" t="s">
        <v>1983</v>
      </c>
      <c r="B54" s="742"/>
      <c r="C54" s="742"/>
      <c r="D54" s="742"/>
      <c r="E54" s="742"/>
    </row>
    <row r="55" spans="1:5" ht="13.35" customHeight="1">
      <c r="A55" s="26" t="s">
        <v>1974</v>
      </c>
      <c r="B55" s="746">
        <f t="shared" ref="B55:E56" si="0">B23-B12</f>
        <v>0</v>
      </c>
      <c r="C55" s="746">
        <f t="shared" si="0"/>
        <v>0</v>
      </c>
      <c r="D55" s="746">
        <f t="shared" si="0"/>
        <v>0</v>
      </c>
      <c r="E55" s="746">
        <f t="shared" si="0"/>
        <v>0</v>
      </c>
    </row>
    <row r="56" spans="1:5" ht="13.35" customHeight="1">
      <c r="A56" s="26" t="s">
        <v>1975</v>
      </c>
      <c r="B56" s="746">
        <f t="shared" si="0"/>
        <v>0</v>
      </c>
      <c r="C56" s="746">
        <f t="shared" si="0"/>
        <v>0</v>
      </c>
      <c r="D56" s="746">
        <f t="shared" si="0"/>
        <v>0</v>
      </c>
      <c r="E56" s="746">
        <f t="shared" si="0"/>
        <v>0</v>
      </c>
    </row>
    <row r="57" spans="1:5" ht="13.35" customHeight="1">
      <c r="A57" s="26" t="s">
        <v>1976</v>
      </c>
      <c r="B57" s="309" t="str">
        <f>IFERROR(B25-B14,"-")</f>
        <v>-</v>
      </c>
      <c r="C57" s="309" t="str">
        <f>IFERROR(C25-C14,"-")</f>
        <v>-</v>
      </c>
      <c r="D57" s="309" t="str">
        <f>IFERROR(D25-D14,"-")</f>
        <v>-</v>
      </c>
      <c r="E57" s="309" t="str">
        <f>IFERROR(E25-E14,"-")</f>
        <v>-</v>
      </c>
    </row>
    <row r="58" spans="1:5" ht="13.35" customHeight="1">
      <c r="A58" s="612" t="s">
        <v>1984</v>
      </c>
      <c r="B58" s="742"/>
      <c r="C58" s="742"/>
      <c r="D58" s="742"/>
      <c r="E58" s="742"/>
    </row>
    <row r="59" spans="1:5" ht="13.35" customHeight="1">
      <c r="A59" s="26" t="s">
        <v>1974</v>
      </c>
      <c r="B59" s="746">
        <f t="shared" ref="B59:E60" si="1">B28-B12</f>
        <v>0</v>
      </c>
      <c r="C59" s="746">
        <f t="shared" si="1"/>
        <v>0</v>
      </c>
      <c r="D59" s="746">
        <f t="shared" si="1"/>
        <v>0</v>
      </c>
      <c r="E59" s="746">
        <f t="shared" si="1"/>
        <v>0</v>
      </c>
    </row>
    <row r="60" spans="1:5" ht="13.35" customHeight="1">
      <c r="A60" s="26" t="s">
        <v>1975</v>
      </c>
      <c r="B60" s="746">
        <f t="shared" si="1"/>
        <v>0</v>
      </c>
      <c r="C60" s="746">
        <f t="shared" si="1"/>
        <v>0</v>
      </c>
      <c r="D60" s="746">
        <f t="shared" si="1"/>
        <v>0</v>
      </c>
      <c r="E60" s="746">
        <f t="shared" si="1"/>
        <v>0</v>
      </c>
    </row>
    <row r="61" spans="1:5" ht="13.35" customHeight="1">
      <c r="A61" s="26" t="s">
        <v>1976</v>
      </c>
      <c r="B61" s="309" t="str">
        <f>IFERROR(B30-B14,"-")</f>
        <v>-</v>
      </c>
      <c r="C61" s="309" t="str">
        <f>IFERROR(C30-C14,"-")</f>
        <v>-</v>
      </c>
      <c r="D61" s="309" t="str">
        <f>IFERROR(D30-D14,"-")</f>
        <v>-</v>
      </c>
      <c r="E61" s="309" t="str">
        <f>IFERROR(E30-E14,"-")</f>
        <v>-</v>
      </c>
    </row>
    <row r="63" spans="1:5" ht="13.35" customHeight="1">
      <c r="A63" s="747"/>
    </row>
    <row r="64" spans="1:5" ht="13.35" customHeight="1">
      <c r="A64" s="748"/>
    </row>
    <row r="65" spans="1:1" ht="13.35" customHeight="1">
      <c r="A65" s="748"/>
    </row>
    <row r="66" spans="1:1">
      <c r="A66" s="749"/>
    </row>
  </sheetData>
  <mergeCells count="26">
    <mergeCell ref="B50:E50"/>
    <mergeCell ref="B51:E51"/>
    <mergeCell ref="B44:E44"/>
    <mergeCell ref="B45:E45"/>
    <mergeCell ref="B46:E46"/>
    <mergeCell ref="B47:E47"/>
    <mergeCell ref="B48:E48"/>
    <mergeCell ref="B49:E49"/>
    <mergeCell ref="B43:E43"/>
    <mergeCell ref="B19:E19"/>
    <mergeCell ref="B33:E33"/>
    <mergeCell ref="B34:E34"/>
    <mergeCell ref="B35:E35"/>
    <mergeCell ref="B36:E36"/>
    <mergeCell ref="B37:E37"/>
    <mergeCell ref="B38:E38"/>
    <mergeCell ref="B39:E39"/>
    <mergeCell ref="B40:E40"/>
    <mergeCell ref="B41:E41"/>
    <mergeCell ref="B42:E42"/>
    <mergeCell ref="B18:E18"/>
    <mergeCell ref="B2:C2"/>
    <mergeCell ref="B3:C3"/>
    <mergeCell ref="B4:C4"/>
    <mergeCell ref="A6:E7"/>
    <mergeCell ref="B17:E17"/>
  </mergeCells>
  <dataValidations count="1">
    <dataValidation type="decimal" allowBlank="1" showInputMessage="1" showErrorMessage="1" errorTitle="Error" error="Please enter a number of +/- 11 digits" sqref="B11 B31:E31 B28:E29 B26:E26 B23:E24 B15:E15 B12:E13" xr:uid="{1BD440DF-DE2E-4244-8236-40B29ED8EA7E}">
      <formula1>-99999999999</formula1>
      <formula2>99999999999</formula2>
    </dataValidation>
  </dataValidations>
  <hyperlinks>
    <hyperlink ref="B21" location="_ftn1" display="_ftn1" xr:uid="{FDE1EAF8-F69D-4B51-AFBE-C8AB374FEAAE}"/>
    <hyperlink ref="B53" location="_ftn1" display="_ftn1" xr:uid="{5EF3FD24-8F5E-4BE0-A40C-9716D38C4F9E}"/>
  </hyperlinks>
  <pageMargins left="0.25" right="0.25" top="0.75" bottom="0.75" header="0.3" footer="0.3"/>
  <pageSetup paperSize="8" scale="82" fitToHeight="0" orientation="portrait"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3D9CA-930D-443B-B076-C01FA9346F61}">
  <sheetPr codeName="Sheet54">
    <pageSetUpPr autoPageBreaks="0" fitToPage="1"/>
  </sheetPr>
  <dimension ref="A1:M66"/>
  <sheetViews>
    <sheetView zoomScale="80" zoomScaleNormal="80" workbookViewId="0"/>
  </sheetViews>
  <sheetFormatPr defaultColWidth="9.42578125" defaultRowHeight="12.75"/>
  <cols>
    <col min="1" max="1" width="43.42578125" style="47" customWidth="1"/>
    <col min="2" max="5" width="15.42578125" style="47" customWidth="1"/>
    <col min="6" max="12" width="9.42578125" style="47" customWidth="1"/>
    <col min="13" max="13" width="3.42578125" style="47" customWidth="1"/>
    <col min="14" max="16384" width="9.42578125" style="47"/>
  </cols>
  <sheetData>
    <row r="1" spans="1:13" ht="17.25" customHeight="1">
      <c r="A1" s="625" t="s">
        <v>1966</v>
      </c>
      <c r="B1" s="30"/>
      <c r="C1" s="30"/>
      <c r="D1" s="30"/>
      <c r="E1" s="30"/>
      <c r="F1" s="30"/>
      <c r="G1" s="30"/>
      <c r="H1" s="30"/>
      <c r="I1" s="30"/>
      <c r="J1" s="30"/>
      <c r="K1" s="30"/>
      <c r="L1" s="30"/>
      <c r="M1" s="30"/>
    </row>
    <row r="2" spans="1:13" ht="16.5" customHeight="1">
      <c r="A2" s="328" t="s">
        <v>537</v>
      </c>
      <c r="B2" s="966" t="str">
        <f>'Cover Page'!F15</f>
        <v>&lt;&lt;Enter by Insurer&gt;&gt;</v>
      </c>
      <c r="C2" s="967"/>
    </row>
    <row r="3" spans="1:13" ht="16.5" customHeight="1">
      <c r="A3" s="328" t="s">
        <v>538</v>
      </c>
      <c r="B3" s="966" t="str">
        <f>TEXT(IF('Cover Page'!P13="","",'Cover Page'!P13), "[$-en-HK,1]dd mmm yyyy")</f>
        <v/>
      </c>
      <c r="C3" s="967"/>
    </row>
    <row r="4" spans="1:13" ht="16.5" customHeight="1">
      <c r="A4" s="328" t="s">
        <v>539</v>
      </c>
      <c r="B4" s="1244"/>
      <c r="C4" s="1245"/>
    </row>
    <row r="5" spans="1:13" ht="15" customHeight="1">
      <c r="A5" s="740"/>
    </row>
    <row r="6" spans="1:13" ht="12.75" customHeight="1">
      <c r="A6" s="1246" t="s">
        <v>1967</v>
      </c>
      <c r="B6" s="1247"/>
      <c r="C6" s="1247"/>
      <c r="D6" s="1247"/>
      <c r="E6" s="1247"/>
    </row>
    <row r="7" spans="1:13" ht="13.35" customHeight="1">
      <c r="A7" s="1247"/>
      <c r="B7" s="1247"/>
      <c r="C7" s="1247"/>
      <c r="D7" s="1247"/>
      <c r="E7" s="1247"/>
    </row>
    <row r="9" spans="1:13" ht="13.35" customHeight="1">
      <c r="A9" s="31" t="s">
        <v>540</v>
      </c>
    </row>
    <row r="10" spans="1:13" ht="13.35" customHeight="1">
      <c r="A10" s="741" t="s">
        <v>1968</v>
      </c>
      <c r="B10" s="741" t="s">
        <v>1969</v>
      </c>
      <c r="C10" s="741" t="s">
        <v>1970</v>
      </c>
      <c r="D10" s="741" t="s">
        <v>1971</v>
      </c>
      <c r="E10" s="741" t="s">
        <v>1972</v>
      </c>
    </row>
    <row r="11" spans="1:13" ht="13.35" customHeight="1">
      <c r="A11" s="26" t="s">
        <v>1973</v>
      </c>
      <c r="B11" s="308"/>
      <c r="C11" s="742"/>
      <c r="D11" s="742"/>
      <c r="E11" s="742"/>
    </row>
    <row r="12" spans="1:13" ht="13.35" customHeight="1">
      <c r="A12" s="26" t="s">
        <v>1974</v>
      </c>
      <c r="B12" s="308"/>
      <c r="C12" s="308"/>
      <c r="D12" s="308"/>
      <c r="E12" s="308"/>
    </row>
    <row r="13" spans="1:13" ht="13.35" customHeight="1">
      <c r="A13" s="26" t="s">
        <v>1975</v>
      </c>
      <c r="B13" s="308"/>
      <c r="C13" s="308"/>
      <c r="D13" s="308"/>
      <c r="E13" s="308"/>
    </row>
    <row r="14" spans="1:13" ht="13.35" customHeight="1">
      <c r="A14" s="26" t="s">
        <v>1976</v>
      </c>
      <c r="B14" s="309" t="str">
        <f>IFERROR(B13/B12,"-")</f>
        <v>-</v>
      </c>
      <c r="C14" s="309" t="str">
        <f>IFERROR(C13/C12,"-")</f>
        <v>-</v>
      </c>
      <c r="D14" s="309" t="str">
        <f>IFERROR(D13/D12,"-")</f>
        <v>-</v>
      </c>
      <c r="E14" s="309" t="str">
        <f>IFERROR(E13/E12,"-")</f>
        <v>-</v>
      </c>
    </row>
    <row r="15" spans="1:13" ht="13.35" customHeight="1">
      <c r="A15" s="26" t="s">
        <v>1977</v>
      </c>
      <c r="B15" s="743"/>
      <c r="C15" s="743"/>
      <c r="D15" s="743"/>
      <c r="E15" s="743"/>
    </row>
    <row r="16" spans="1:13" ht="13.35" customHeight="1">
      <c r="A16" s="744"/>
      <c r="B16" s="536"/>
      <c r="C16" s="536"/>
      <c r="D16" s="536"/>
      <c r="E16" s="536"/>
    </row>
    <row r="17" spans="1:5" ht="13.35" customHeight="1">
      <c r="A17" s="741" t="s">
        <v>1978</v>
      </c>
      <c r="B17" s="1248" t="s">
        <v>2009</v>
      </c>
      <c r="C17" s="1248"/>
      <c r="D17" s="1248"/>
      <c r="E17" s="1248"/>
    </row>
    <row r="18" spans="1:5" ht="69" customHeight="1">
      <c r="A18" s="614" t="s">
        <v>1980</v>
      </c>
      <c r="B18" s="1250"/>
      <c r="C18" s="1250"/>
      <c r="D18" s="1250"/>
      <c r="E18" s="1250"/>
    </row>
    <row r="19" spans="1:5" ht="45" customHeight="1">
      <c r="A19" s="614" t="s">
        <v>1981</v>
      </c>
      <c r="B19" s="1250"/>
      <c r="C19" s="1250"/>
      <c r="D19" s="1250"/>
      <c r="E19" s="1250"/>
    </row>
    <row r="20" spans="1:5" ht="13.35" customHeight="1">
      <c r="A20" s="744"/>
      <c r="B20" s="536"/>
      <c r="C20" s="536"/>
      <c r="D20" s="536"/>
      <c r="E20" s="536"/>
    </row>
    <row r="21" spans="1:5" ht="13.35" customHeight="1">
      <c r="A21" s="741" t="s">
        <v>1982</v>
      </c>
      <c r="B21" s="741" t="s">
        <v>1969</v>
      </c>
      <c r="C21" s="741" t="s">
        <v>1970</v>
      </c>
      <c r="D21" s="741" t="s">
        <v>1971</v>
      </c>
      <c r="E21" s="741" t="s">
        <v>1972</v>
      </c>
    </row>
    <row r="22" spans="1:5" ht="13.35" customHeight="1">
      <c r="A22" s="612" t="s">
        <v>1983</v>
      </c>
      <c r="B22" s="745"/>
      <c r="C22" s="745"/>
      <c r="D22" s="745"/>
      <c r="E22" s="745"/>
    </row>
    <row r="23" spans="1:5" ht="13.35" customHeight="1">
      <c r="A23" s="26" t="s">
        <v>1974</v>
      </c>
      <c r="B23" s="308"/>
      <c r="C23" s="308"/>
      <c r="D23" s="308"/>
      <c r="E23" s="308"/>
    </row>
    <row r="24" spans="1:5" ht="13.35" customHeight="1">
      <c r="A24" s="26" t="s">
        <v>1975</v>
      </c>
      <c r="B24" s="308"/>
      <c r="C24" s="308"/>
      <c r="D24" s="308"/>
      <c r="E24" s="308"/>
    </row>
    <row r="25" spans="1:5" ht="13.35" customHeight="1">
      <c r="A25" s="26" t="s">
        <v>1976</v>
      </c>
      <c r="B25" s="309" t="str">
        <f>IFERROR(B24/B23,"-")</f>
        <v>-</v>
      </c>
      <c r="C25" s="309" t="str">
        <f>IFERROR(C24/C23,"-")</f>
        <v>-</v>
      </c>
      <c r="D25" s="309" t="str">
        <f>IFERROR(D24/D23,"-")</f>
        <v>-</v>
      </c>
      <c r="E25" s="309" t="str">
        <f>IFERROR(E24/E23,"-")</f>
        <v>-</v>
      </c>
    </row>
    <row r="26" spans="1:5" ht="13.35" customHeight="1">
      <c r="A26" s="26" t="s">
        <v>1977</v>
      </c>
      <c r="B26" s="743"/>
      <c r="C26" s="743"/>
      <c r="D26" s="743"/>
      <c r="E26" s="743"/>
    </row>
    <row r="27" spans="1:5" ht="13.35" customHeight="1">
      <c r="A27" s="612" t="s">
        <v>1984</v>
      </c>
      <c r="B27" s="745"/>
      <c r="C27" s="745"/>
      <c r="D27" s="745"/>
      <c r="E27" s="745"/>
    </row>
    <row r="28" spans="1:5" ht="13.35" customHeight="1">
      <c r="A28" s="26" t="s">
        <v>1974</v>
      </c>
      <c r="B28" s="308"/>
      <c r="C28" s="308"/>
      <c r="D28" s="308"/>
      <c r="E28" s="308"/>
    </row>
    <row r="29" spans="1:5" ht="13.35" customHeight="1">
      <c r="A29" s="26" t="s">
        <v>1975</v>
      </c>
      <c r="B29" s="308"/>
      <c r="C29" s="308"/>
      <c r="D29" s="308"/>
      <c r="E29" s="308"/>
    </row>
    <row r="30" spans="1:5" ht="13.35" customHeight="1">
      <c r="A30" s="26" t="s">
        <v>1976</v>
      </c>
      <c r="B30" s="310" t="str">
        <f>IFERROR(B29/B28,"-")</f>
        <v>-</v>
      </c>
      <c r="C30" s="310" t="str">
        <f>IFERROR(C29/C28,"-")</f>
        <v>-</v>
      </c>
      <c r="D30" s="310" t="str">
        <f>IFERROR(D29/D28,"-")</f>
        <v>-</v>
      </c>
      <c r="E30" s="310" t="str">
        <f>IFERROR(E29/E28,"-")</f>
        <v>-</v>
      </c>
    </row>
    <row r="31" spans="1:5" ht="13.35" customHeight="1">
      <c r="A31" s="26" t="s">
        <v>1977</v>
      </c>
      <c r="B31" s="743"/>
      <c r="C31" s="743"/>
      <c r="D31" s="743"/>
      <c r="E31" s="743"/>
    </row>
    <row r="32" spans="1:5" ht="13.35" customHeight="1">
      <c r="A32" s="536"/>
      <c r="B32" s="536"/>
      <c r="C32" s="536"/>
      <c r="D32" s="536"/>
      <c r="E32" s="536"/>
    </row>
    <row r="33" spans="1:5" ht="45" customHeight="1">
      <c r="A33" s="741" t="s">
        <v>1985</v>
      </c>
      <c r="B33" s="1250"/>
      <c r="C33" s="1250"/>
      <c r="D33" s="1250"/>
      <c r="E33" s="1250"/>
    </row>
    <row r="34" spans="1:5" ht="26.25" customHeight="1">
      <c r="A34" s="614" t="s">
        <v>1986</v>
      </c>
      <c r="B34" s="1250"/>
      <c r="C34" s="1250"/>
      <c r="D34" s="1250"/>
      <c r="E34" s="1250"/>
    </row>
    <row r="35" spans="1:5" ht="15" customHeight="1">
      <c r="A35" s="614" t="s">
        <v>1987</v>
      </c>
      <c r="B35" s="1251"/>
      <c r="C35" s="1252"/>
      <c r="D35" s="1252"/>
      <c r="E35" s="1252"/>
    </row>
    <row r="36" spans="1:5" ht="39.6" customHeight="1">
      <c r="A36" s="614" t="s">
        <v>1988</v>
      </c>
      <c r="B36" s="1251"/>
      <c r="C36" s="1252"/>
      <c r="D36" s="1252"/>
      <c r="E36" s="1252"/>
    </row>
    <row r="37" spans="1:5" ht="26.45" customHeight="1">
      <c r="A37" s="614" t="s">
        <v>1989</v>
      </c>
      <c r="B37" s="1249"/>
      <c r="C37" s="1249"/>
      <c r="D37" s="1249"/>
      <c r="E37" s="1249"/>
    </row>
    <row r="38" spans="1:5" ht="15" customHeight="1">
      <c r="A38" s="614" t="s">
        <v>1990</v>
      </c>
      <c r="B38" s="1251"/>
      <c r="C38" s="1252"/>
      <c r="D38" s="1252"/>
      <c r="E38" s="1252"/>
    </row>
    <row r="39" spans="1:5" ht="39.6" customHeight="1">
      <c r="A39" s="614" t="s">
        <v>1991</v>
      </c>
      <c r="B39" s="1251"/>
      <c r="C39" s="1252"/>
      <c r="D39" s="1252"/>
      <c r="E39" s="1252"/>
    </row>
    <row r="40" spans="1:5" ht="26.45" customHeight="1">
      <c r="A40" s="614" t="s">
        <v>1992</v>
      </c>
      <c r="B40" s="1249"/>
      <c r="C40" s="1249"/>
      <c r="D40" s="1249"/>
      <c r="E40" s="1249"/>
    </row>
    <row r="41" spans="1:5" ht="15" customHeight="1">
      <c r="A41" s="614" t="s">
        <v>1993</v>
      </c>
      <c r="B41" s="1251"/>
      <c r="C41" s="1252"/>
      <c r="D41" s="1252"/>
      <c r="E41" s="1252"/>
    </row>
    <row r="42" spans="1:5" ht="39.6" customHeight="1">
      <c r="A42" s="614" t="s">
        <v>1994</v>
      </c>
      <c r="B42" s="1251"/>
      <c r="C42" s="1252"/>
      <c r="D42" s="1252"/>
      <c r="E42" s="1252"/>
    </row>
    <row r="43" spans="1:5" ht="26.45" customHeight="1">
      <c r="A43" s="614" t="s">
        <v>1995</v>
      </c>
      <c r="B43" s="1249"/>
      <c r="C43" s="1249"/>
      <c r="D43" s="1249"/>
      <c r="E43" s="1249"/>
    </row>
    <row r="44" spans="1:5" ht="15" customHeight="1">
      <c r="A44" s="614" t="s">
        <v>1996</v>
      </c>
      <c r="B44" s="1251"/>
      <c r="C44" s="1252"/>
      <c r="D44" s="1252"/>
      <c r="E44" s="1252"/>
    </row>
    <row r="45" spans="1:5" ht="39.6" customHeight="1">
      <c r="A45" s="614" t="s">
        <v>1997</v>
      </c>
      <c r="B45" s="1251"/>
      <c r="C45" s="1252"/>
      <c r="D45" s="1252"/>
      <c r="E45" s="1252"/>
    </row>
    <row r="46" spans="1:5" ht="26.45" customHeight="1">
      <c r="A46" s="614" t="s">
        <v>1998</v>
      </c>
      <c r="B46" s="1251"/>
      <c r="C46" s="1252"/>
      <c r="D46" s="1252"/>
      <c r="E46" s="1252"/>
    </row>
    <row r="47" spans="1:5" ht="15" customHeight="1">
      <c r="A47" s="614" t="s">
        <v>1999</v>
      </c>
      <c r="B47" s="1251"/>
      <c r="C47" s="1252"/>
      <c r="D47" s="1252"/>
      <c r="E47" s="1252"/>
    </row>
    <row r="48" spans="1:5" ht="39.6" customHeight="1">
      <c r="A48" s="614" t="s">
        <v>2000</v>
      </c>
      <c r="B48" s="1251"/>
      <c r="C48" s="1252"/>
      <c r="D48" s="1252"/>
      <c r="E48" s="1252"/>
    </row>
    <row r="49" spans="1:5" ht="13.35" customHeight="1">
      <c r="A49" s="614" t="s">
        <v>2001</v>
      </c>
      <c r="B49" s="1250"/>
      <c r="C49" s="1250"/>
      <c r="D49" s="1250"/>
      <c r="E49" s="1250"/>
    </row>
    <row r="50" spans="1:5" ht="15" customHeight="1">
      <c r="A50" s="614" t="s">
        <v>2002</v>
      </c>
      <c r="B50" s="1251"/>
      <c r="C50" s="1252"/>
      <c r="D50" s="1252"/>
      <c r="E50" s="1252"/>
    </row>
    <row r="51" spans="1:5" ht="39.6" customHeight="1">
      <c r="A51" s="614" t="s">
        <v>2003</v>
      </c>
      <c r="B51" s="1251"/>
      <c r="C51" s="1252"/>
      <c r="D51" s="1252"/>
      <c r="E51" s="1252"/>
    </row>
    <row r="52" spans="1:5" ht="13.35" customHeight="1">
      <c r="A52" s="744"/>
      <c r="B52" s="536"/>
      <c r="C52" s="536"/>
      <c r="D52" s="536"/>
      <c r="E52" s="536"/>
    </row>
    <row r="53" spans="1:5" ht="13.35" customHeight="1">
      <c r="A53" s="741" t="s">
        <v>2004</v>
      </c>
      <c r="B53" s="741" t="s">
        <v>1969</v>
      </c>
      <c r="C53" s="741" t="s">
        <v>1970</v>
      </c>
      <c r="D53" s="741" t="s">
        <v>1971</v>
      </c>
      <c r="E53" s="741" t="s">
        <v>1972</v>
      </c>
    </row>
    <row r="54" spans="1:5" ht="13.35" customHeight="1">
      <c r="A54" s="612" t="s">
        <v>1983</v>
      </c>
      <c r="B54" s="742"/>
      <c r="C54" s="742"/>
      <c r="D54" s="742"/>
      <c r="E54" s="742"/>
    </row>
    <row r="55" spans="1:5" ht="13.35" customHeight="1">
      <c r="A55" s="26" t="s">
        <v>1974</v>
      </c>
      <c r="B55" s="746">
        <f t="shared" ref="B55:E56" si="0">B23-B12</f>
        <v>0</v>
      </c>
      <c r="C55" s="746">
        <f t="shared" si="0"/>
        <v>0</v>
      </c>
      <c r="D55" s="746">
        <f t="shared" si="0"/>
        <v>0</v>
      </c>
      <c r="E55" s="746">
        <f t="shared" si="0"/>
        <v>0</v>
      </c>
    </row>
    <row r="56" spans="1:5" ht="13.35" customHeight="1">
      <c r="A56" s="26" t="s">
        <v>1975</v>
      </c>
      <c r="B56" s="746">
        <f t="shared" si="0"/>
        <v>0</v>
      </c>
      <c r="C56" s="746">
        <f t="shared" si="0"/>
        <v>0</v>
      </c>
      <c r="D56" s="746">
        <f t="shared" si="0"/>
        <v>0</v>
      </c>
      <c r="E56" s="746">
        <f t="shared" si="0"/>
        <v>0</v>
      </c>
    </row>
    <row r="57" spans="1:5" ht="13.35" customHeight="1">
      <c r="A57" s="26" t="s">
        <v>1976</v>
      </c>
      <c r="B57" s="309" t="str">
        <f>IFERROR(B25-B14,"-")</f>
        <v>-</v>
      </c>
      <c r="C57" s="309" t="str">
        <f>IFERROR(C25-C14,"-")</f>
        <v>-</v>
      </c>
      <c r="D57" s="309" t="str">
        <f>IFERROR(D25-D14,"-")</f>
        <v>-</v>
      </c>
      <c r="E57" s="309" t="str">
        <f>IFERROR(E25-E14,"-")</f>
        <v>-</v>
      </c>
    </row>
    <row r="58" spans="1:5" ht="13.35" customHeight="1">
      <c r="A58" s="612" t="s">
        <v>1984</v>
      </c>
      <c r="B58" s="742"/>
      <c r="C58" s="742"/>
      <c r="D58" s="742"/>
      <c r="E58" s="742"/>
    </row>
    <row r="59" spans="1:5" ht="13.35" customHeight="1">
      <c r="A59" s="26" t="s">
        <v>1974</v>
      </c>
      <c r="B59" s="746">
        <f t="shared" ref="B59:E60" si="1">B28-B12</f>
        <v>0</v>
      </c>
      <c r="C59" s="746">
        <f t="shared" si="1"/>
        <v>0</v>
      </c>
      <c r="D59" s="746">
        <f t="shared" si="1"/>
        <v>0</v>
      </c>
      <c r="E59" s="746">
        <f t="shared" si="1"/>
        <v>0</v>
      </c>
    </row>
    <row r="60" spans="1:5" ht="13.35" customHeight="1">
      <c r="A60" s="26" t="s">
        <v>1975</v>
      </c>
      <c r="B60" s="746">
        <f t="shared" si="1"/>
        <v>0</v>
      </c>
      <c r="C60" s="746">
        <f t="shared" si="1"/>
        <v>0</v>
      </c>
      <c r="D60" s="746">
        <f t="shared" si="1"/>
        <v>0</v>
      </c>
      <c r="E60" s="746">
        <f t="shared" si="1"/>
        <v>0</v>
      </c>
    </row>
    <row r="61" spans="1:5" ht="13.35" customHeight="1">
      <c r="A61" s="26" t="s">
        <v>1976</v>
      </c>
      <c r="B61" s="309" t="str">
        <f>IFERROR(B30-B14,"-")</f>
        <v>-</v>
      </c>
      <c r="C61" s="309" t="str">
        <f>IFERROR(C30-C14,"-")</f>
        <v>-</v>
      </c>
      <c r="D61" s="309" t="str">
        <f>IFERROR(D30-D14,"-")</f>
        <v>-</v>
      </c>
      <c r="E61" s="309" t="str">
        <f>IFERROR(E30-E14,"-")</f>
        <v>-</v>
      </c>
    </row>
    <row r="63" spans="1:5" ht="13.35" customHeight="1">
      <c r="A63" s="747"/>
    </row>
    <row r="64" spans="1:5" ht="13.35" customHeight="1">
      <c r="A64" s="748"/>
    </row>
    <row r="65" spans="1:1" ht="13.35" customHeight="1">
      <c r="A65" s="748"/>
    </row>
    <row r="66" spans="1:1">
      <c r="A66" s="749"/>
    </row>
  </sheetData>
  <mergeCells count="26">
    <mergeCell ref="B50:E50"/>
    <mergeCell ref="B51:E51"/>
    <mergeCell ref="B44:E44"/>
    <mergeCell ref="B45:E45"/>
    <mergeCell ref="B46:E46"/>
    <mergeCell ref="B47:E47"/>
    <mergeCell ref="B48:E48"/>
    <mergeCell ref="B49:E49"/>
    <mergeCell ref="B43:E43"/>
    <mergeCell ref="B19:E19"/>
    <mergeCell ref="B33:E33"/>
    <mergeCell ref="B34:E34"/>
    <mergeCell ref="B35:E35"/>
    <mergeCell ref="B36:E36"/>
    <mergeCell ref="B37:E37"/>
    <mergeCell ref="B38:E38"/>
    <mergeCell ref="B39:E39"/>
    <mergeCell ref="B40:E40"/>
    <mergeCell ref="B41:E41"/>
    <mergeCell ref="B42:E42"/>
    <mergeCell ref="B18:E18"/>
    <mergeCell ref="B2:C2"/>
    <mergeCell ref="B3:C3"/>
    <mergeCell ref="B4:C4"/>
    <mergeCell ref="A6:E7"/>
    <mergeCell ref="B17:E17"/>
  </mergeCells>
  <dataValidations count="1">
    <dataValidation type="decimal" allowBlank="1" showInputMessage="1" showErrorMessage="1" errorTitle="Error" error="Please enter a number of +/- 11 digits" sqref="B11 B31:E31 B28:E29 B26:E26 B23:E24 B15:E15 B12:E13" xr:uid="{DA8C666F-78B9-42A9-B78E-42A77797C17F}">
      <formula1>-99999999999</formula1>
      <formula2>99999999999</formula2>
    </dataValidation>
  </dataValidations>
  <hyperlinks>
    <hyperlink ref="B21" location="_ftn1" display="_ftn1" xr:uid="{C16C368D-F077-4F55-8005-BA092F3C68C9}"/>
    <hyperlink ref="B53" location="_ftn1" display="_ftn1" xr:uid="{090AFF63-4756-447B-8852-D7F56F7CB4D7}"/>
  </hyperlinks>
  <pageMargins left="0.25" right="0.25" top="0.75" bottom="0.75" header="0.3" footer="0.3"/>
  <pageSetup paperSize="8" scale="81" fitToHeight="0" orientation="portrait"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FE1BEC-C993-4BA8-92C3-52DEF1ED3841}">
  <sheetPr codeName="Sheet56">
    <pageSetUpPr autoPageBreaks="0" fitToPage="1"/>
  </sheetPr>
  <dimension ref="A1:M66"/>
  <sheetViews>
    <sheetView zoomScaleNormal="100" workbookViewId="0"/>
  </sheetViews>
  <sheetFormatPr defaultColWidth="9.42578125" defaultRowHeight="12.75"/>
  <cols>
    <col min="1" max="1" width="43.42578125" style="47" customWidth="1"/>
    <col min="2" max="5" width="15.42578125" style="47" customWidth="1"/>
    <col min="6" max="12" width="9.42578125" style="47" customWidth="1"/>
    <col min="13" max="13" width="3.42578125" style="47" customWidth="1"/>
    <col min="14" max="16384" width="9.42578125" style="47"/>
  </cols>
  <sheetData>
    <row r="1" spans="1:13" ht="17.25" customHeight="1">
      <c r="A1" s="625" t="s">
        <v>1966</v>
      </c>
      <c r="B1" s="30"/>
      <c r="C1" s="30"/>
      <c r="D1" s="30"/>
      <c r="E1" s="30"/>
      <c r="F1" s="30"/>
      <c r="G1" s="30"/>
      <c r="H1" s="30"/>
      <c r="I1" s="30"/>
      <c r="J1" s="30"/>
      <c r="K1" s="30"/>
      <c r="L1" s="30"/>
      <c r="M1" s="30"/>
    </row>
    <row r="2" spans="1:13" ht="16.5" customHeight="1">
      <c r="A2" s="328" t="s">
        <v>537</v>
      </c>
      <c r="B2" s="966" t="str">
        <f>'Cover Page'!F15</f>
        <v>&lt;&lt;Enter by Insurer&gt;&gt;</v>
      </c>
      <c r="C2" s="967"/>
    </row>
    <row r="3" spans="1:13" ht="16.5" customHeight="1">
      <c r="A3" s="328" t="s">
        <v>538</v>
      </c>
      <c r="B3" s="966" t="str">
        <f>TEXT(IF('Cover Page'!P13="","",'Cover Page'!P13), "[$-en-HK,1]dd mmm yyyy")</f>
        <v/>
      </c>
      <c r="C3" s="967"/>
    </row>
    <row r="4" spans="1:13" ht="16.5" customHeight="1">
      <c r="A4" s="328" t="s">
        <v>539</v>
      </c>
      <c r="B4" s="1244"/>
      <c r="C4" s="1245"/>
    </row>
    <row r="5" spans="1:13" ht="15" customHeight="1">
      <c r="A5" s="740"/>
    </row>
    <row r="6" spans="1:13" ht="12.75" customHeight="1">
      <c r="A6" s="1246" t="s">
        <v>1967</v>
      </c>
      <c r="B6" s="1247"/>
      <c r="C6" s="1247"/>
      <c r="D6" s="1247"/>
      <c r="E6" s="1247"/>
    </row>
    <row r="7" spans="1:13" ht="13.35" customHeight="1">
      <c r="A7" s="1247"/>
      <c r="B7" s="1247"/>
      <c r="C7" s="1247"/>
      <c r="D7" s="1247"/>
      <c r="E7" s="1247"/>
    </row>
    <row r="9" spans="1:13" ht="13.35" customHeight="1">
      <c r="A9" s="31" t="s">
        <v>540</v>
      </c>
    </row>
    <row r="10" spans="1:13" ht="13.35" customHeight="1">
      <c r="A10" s="741" t="s">
        <v>1968</v>
      </c>
      <c r="B10" s="741" t="s">
        <v>1969</v>
      </c>
      <c r="C10" s="741" t="s">
        <v>1970</v>
      </c>
      <c r="D10" s="741" t="s">
        <v>1971</v>
      </c>
      <c r="E10" s="741" t="s">
        <v>1972</v>
      </c>
    </row>
    <row r="11" spans="1:13" ht="13.35" customHeight="1">
      <c r="A11" s="26" t="s">
        <v>1973</v>
      </c>
      <c r="B11" s="308"/>
      <c r="C11" s="742"/>
      <c r="D11" s="742"/>
      <c r="E11" s="742"/>
    </row>
    <row r="12" spans="1:13" ht="13.35" customHeight="1">
      <c r="A12" s="26" t="s">
        <v>1974</v>
      </c>
      <c r="B12" s="308"/>
      <c r="C12" s="308"/>
      <c r="D12" s="308"/>
      <c r="E12" s="308"/>
    </row>
    <row r="13" spans="1:13" ht="13.35" customHeight="1">
      <c r="A13" s="26" t="s">
        <v>1975</v>
      </c>
      <c r="B13" s="308"/>
      <c r="C13" s="308"/>
      <c r="D13" s="308"/>
      <c r="E13" s="308"/>
    </row>
    <row r="14" spans="1:13" ht="13.35" customHeight="1">
      <c r="A14" s="26" t="s">
        <v>1976</v>
      </c>
      <c r="B14" s="309" t="str">
        <f>IFERROR(B13/B12,"-")</f>
        <v>-</v>
      </c>
      <c r="C14" s="309" t="str">
        <f>IFERROR(C13/C12,"-")</f>
        <v>-</v>
      </c>
      <c r="D14" s="309" t="str">
        <f>IFERROR(D13/D12,"-")</f>
        <v>-</v>
      </c>
      <c r="E14" s="309" t="str">
        <f>IFERROR(E13/E12,"-")</f>
        <v>-</v>
      </c>
    </row>
    <row r="15" spans="1:13" ht="13.35" customHeight="1">
      <c r="A15" s="26" t="s">
        <v>1977</v>
      </c>
      <c r="B15" s="743"/>
      <c r="C15" s="743"/>
      <c r="D15" s="743"/>
      <c r="E15" s="743"/>
    </row>
    <row r="16" spans="1:13" ht="13.35" customHeight="1">
      <c r="A16" s="744"/>
      <c r="B16" s="536"/>
      <c r="C16" s="536"/>
      <c r="D16" s="536"/>
      <c r="E16" s="536"/>
    </row>
    <row r="17" spans="1:5" ht="13.35" customHeight="1">
      <c r="A17" s="741" t="s">
        <v>1978</v>
      </c>
      <c r="B17" s="1248" t="s">
        <v>2010</v>
      </c>
      <c r="C17" s="1248"/>
      <c r="D17" s="1248"/>
      <c r="E17" s="1248"/>
    </row>
    <row r="18" spans="1:5" ht="69" customHeight="1">
      <c r="A18" s="614" t="s">
        <v>1980</v>
      </c>
      <c r="B18" s="1250"/>
      <c r="C18" s="1250"/>
      <c r="D18" s="1250"/>
      <c r="E18" s="1250"/>
    </row>
    <row r="19" spans="1:5" ht="45" customHeight="1">
      <c r="A19" s="614" t="s">
        <v>1981</v>
      </c>
      <c r="B19" s="1250"/>
      <c r="C19" s="1250"/>
      <c r="D19" s="1250"/>
      <c r="E19" s="1250"/>
    </row>
    <row r="20" spans="1:5" ht="13.35" customHeight="1">
      <c r="A20" s="744"/>
      <c r="B20" s="536"/>
      <c r="C20" s="536"/>
      <c r="D20" s="536"/>
      <c r="E20" s="536"/>
    </row>
    <row r="21" spans="1:5" ht="13.35" customHeight="1">
      <c r="A21" s="741" t="s">
        <v>1982</v>
      </c>
      <c r="B21" s="741" t="s">
        <v>1969</v>
      </c>
      <c r="C21" s="741" t="s">
        <v>1970</v>
      </c>
      <c r="D21" s="741" t="s">
        <v>1971</v>
      </c>
      <c r="E21" s="741" t="s">
        <v>1972</v>
      </c>
    </row>
    <row r="22" spans="1:5" ht="13.35" customHeight="1">
      <c r="A22" s="612" t="s">
        <v>1983</v>
      </c>
      <c r="B22" s="745"/>
      <c r="C22" s="745"/>
      <c r="D22" s="745"/>
      <c r="E22" s="745"/>
    </row>
    <row r="23" spans="1:5" ht="13.35" customHeight="1">
      <c r="A23" s="26" t="s">
        <v>1974</v>
      </c>
      <c r="B23" s="308"/>
      <c r="C23" s="308"/>
      <c r="D23" s="308"/>
      <c r="E23" s="308"/>
    </row>
    <row r="24" spans="1:5" ht="13.35" customHeight="1">
      <c r="A24" s="26" t="s">
        <v>1975</v>
      </c>
      <c r="B24" s="308"/>
      <c r="C24" s="308"/>
      <c r="D24" s="308"/>
      <c r="E24" s="308"/>
    </row>
    <row r="25" spans="1:5" ht="13.35" customHeight="1">
      <c r="A25" s="26" t="s">
        <v>1976</v>
      </c>
      <c r="B25" s="309" t="str">
        <f>IFERROR(B24/B23,"-")</f>
        <v>-</v>
      </c>
      <c r="C25" s="309" t="str">
        <f>IFERROR(C24/C23,"-")</f>
        <v>-</v>
      </c>
      <c r="D25" s="309" t="str">
        <f>IFERROR(D24/D23,"-")</f>
        <v>-</v>
      </c>
      <c r="E25" s="309" t="str">
        <f>IFERROR(E24/E23,"-")</f>
        <v>-</v>
      </c>
    </row>
    <row r="26" spans="1:5" ht="13.35" customHeight="1">
      <c r="A26" s="26" t="s">
        <v>1977</v>
      </c>
      <c r="B26" s="743"/>
      <c r="C26" s="743"/>
      <c r="D26" s="743"/>
      <c r="E26" s="743"/>
    </row>
    <row r="27" spans="1:5" ht="13.35" customHeight="1">
      <c r="A27" s="612" t="s">
        <v>1984</v>
      </c>
      <c r="B27" s="745"/>
      <c r="C27" s="745"/>
      <c r="D27" s="745"/>
      <c r="E27" s="745"/>
    </row>
    <row r="28" spans="1:5" ht="13.35" customHeight="1">
      <c r="A28" s="26" t="s">
        <v>1974</v>
      </c>
      <c r="B28" s="308"/>
      <c r="C28" s="308"/>
      <c r="D28" s="308"/>
      <c r="E28" s="308"/>
    </row>
    <row r="29" spans="1:5" ht="13.35" customHeight="1">
      <c r="A29" s="26" t="s">
        <v>1975</v>
      </c>
      <c r="B29" s="308"/>
      <c r="C29" s="308"/>
      <c r="D29" s="308"/>
      <c r="E29" s="308"/>
    </row>
    <row r="30" spans="1:5" ht="13.35" customHeight="1">
      <c r="A30" s="26" t="s">
        <v>1976</v>
      </c>
      <c r="B30" s="310" t="str">
        <f>IFERROR(B29/B28,"-")</f>
        <v>-</v>
      </c>
      <c r="C30" s="310" t="str">
        <f>IFERROR(C29/C28,"-")</f>
        <v>-</v>
      </c>
      <c r="D30" s="310" t="str">
        <f>IFERROR(D29/D28,"-")</f>
        <v>-</v>
      </c>
      <c r="E30" s="310" t="str">
        <f>IFERROR(E29/E28,"-")</f>
        <v>-</v>
      </c>
    </row>
    <row r="31" spans="1:5" ht="13.35" customHeight="1">
      <c r="A31" s="26" t="s">
        <v>1977</v>
      </c>
      <c r="B31" s="743"/>
      <c r="C31" s="743"/>
      <c r="D31" s="743"/>
      <c r="E31" s="743"/>
    </row>
    <row r="32" spans="1:5" ht="13.35" customHeight="1">
      <c r="A32" s="536"/>
      <c r="B32" s="536"/>
      <c r="C32" s="536"/>
      <c r="D32" s="536"/>
      <c r="E32" s="536"/>
    </row>
    <row r="33" spans="1:5" ht="45" customHeight="1">
      <c r="A33" s="741" t="s">
        <v>1985</v>
      </c>
      <c r="B33" s="1250"/>
      <c r="C33" s="1250"/>
      <c r="D33" s="1250"/>
      <c r="E33" s="1250"/>
    </row>
    <row r="34" spans="1:5" ht="26.25" customHeight="1">
      <c r="A34" s="614" t="s">
        <v>1986</v>
      </c>
      <c r="B34" s="1250"/>
      <c r="C34" s="1250"/>
      <c r="D34" s="1250"/>
      <c r="E34" s="1250"/>
    </row>
    <row r="35" spans="1:5" ht="15" customHeight="1">
      <c r="A35" s="614" t="s">
        <v>1987</v>
      </c>
      <c r="B35" s="1251"/>
      <c r="C35" s="1252"/>
      <c r="D35" s="1252"/>
      <c r="E35" s="1252"/>
    </row>
    <row r="36" spans="1:5" ht="39.6" customHeight="1">
      <c r="A36" s="614" t="s">
        <v>1988</v>
      </c>
      <c r="B36" s="1251"/>
      <c r="C36" s="1252"/>
      <c r="D36" s="1252"/>
      <c r="E36" s="1252"/>
    </row>
    <row r="37" spans="1:5" ht="26.45" customHeight="1">
      <c r="A37" s="614" t="s">
        <v>1989</v>
      </c>
      <c r="B37" s="1249"/>
      <c r="C37" s="1249"/>
      <c r="D37" s="1249"/>
      <c r="E37" s="1249"/>
    </row>
    <row r="38" spans="1:5" ht="15" customHeight="1">
      <c r="A38" s="614" t="s">
        <v>1990</v>
      </c>
      <c r="B38" s="1251"/>
      <c r="C38" s="1252"/>
      <c r="D38" s="1252"/>
      <c r="E38" s="1252"/>
    </row>
    <row r="39" spans="1:5" ht="39.6" customHeight="1">
      <c r="A39" s="614" t="s">
        <v>1991</v>
      </c>
      <c r="B39" s="1251"/>
      <c r="C39" s="1252"/>
      <c r="D39" s="1252"/>
      <c r="E39" s="1252"/>
    </row>
    <row r="40" spans="1:5" ht="26.45" customHeight="1">
      <c r="A40" s="614" t="s">
        <v>1992</v>
      </c>
      <c r="B40" s="1249"/>
      <c r="C40" s="1249"/>
      <c r="D40" s="1249"/>
      <c r="E40" s="1249"/>
    </row>
    <row r="41" spans="1:5" ht="15" customHeight="1">
      <c r="A41" s="614" t="s">
        <v>1993</v>
      </c>
      <c r="B41" s="1251"/>
      <c r="C41" s="1252"/>
      <c r="D41" s="1252"/>
      <c r="E41" s="1252"/>
    </row>
    <row r="42" spans="1:5" ht="39.6" customHeight="1">
      <c r="A42" s="614" t="s">
        <v>1994</v>
      </c>
      <c r="B42" s="1251"/>
      <c r="C42" s="1252"/>
      <c r="D42" s="1252"/>
      <c r="E42" s="1252"/>
    </row>
    <row r="43" spans="1:5" ht="26.45" customHeight="1">
      <c r="A43" s="614" t="s">
        <v>1995</v>
      </c>
      <c r="B43" s="1249"/>
      <c r="C43" s="1249"/>
      <c r="D43" s="1249"/>
      <c r="E43" s="1249"/>
    </row>
    <row r="44" spans="1:5" ht="15" customHeight="1">
      <c r="A44" s="614" t="s">
        <v>1996</v>
      </c>
      <c r="B44" s="1251"/>
      <c r="C44" s="1252"/>
      <c r="D44" s="1252"/>
      <c r="E44" s="1252"/>
    </row>
    <row r="45" spans="1:5" ht="39.6" customHeight="1">
      <c r="A45" s="614" t="s">
        <v>1997</v>
      </c>
      <c r="B45" s="1251"/>
      <c r="C45" s="1252"/>
      <c r="D45" s="1252"/>
      <c r="E45" s="1252"/>
    </row>
    <row r="46" spans="1:5" ht="26.45" customHeight="1">
      <c r="A46" s="614" t="s">
        <v>1998</v>
      </c>
      <c r="B46" s="1251"/>
      <c r="C46" s="1252"/>
      <c r="D46" s="1252"/>
      <c r="E46" s="1252"/>
    </row>
    <row r="47" spans="1:5" ht="15" customHeight="1">
      <c r="A47" s="614" t="s">
        <v>1999</v>
      </c>
      <c r="B47" s="1251"/>
      <c r="C47" s="1252"/>
      <c r="D47" s="1252"/>
      <c r="E47" s="1252"/>
    </row>
    <row r="48" spans="1:5" ht="39.6" customHeight="1">
      <c r="A48" s="614" t="s">
        <v>2000</v>
      </c>
      <c r="B48" s="1251"/>
      <c r="C48" s="1252"/>
      <c r="D48" s="1252"/>
      <c r="E48" s="1252"/>
    </row>
    <row r="49" spans="1:5" ht="13.35" customHeight="1">
      <c r="A49" s="614" t="s">
        <v>2001</v>
      </c>
      <c r="B49" s="1250"/>
      <c r="C49" s="1250"/>
      <c r="D49" s="1250"/>
      <c r="E49" s="1250"/>
    </row>
    <row r="50" spans="1:5" ht="15" customHeight="1">
      <c r="A50" s="614" t="s">
        <v>2002</v>
      </c>
      <c r="B50" s="1251"/>
      <c r="C50" s="1252"/>
      <c r="D50" s="1252"/>
      <c r="E50" s="1252"/>
    </row>
    <row r="51" spans="1:5" ht="39.6" customHeight="1">
      <c r="A51" s="614" t="s">
        <v>2003</v>
      </c>
      <c r="B51" s="1251"/>
      <c r="C51" s="1252"/>
      <c r="D51" s="1252"/>
      <c r="E51" s="1252"/>
    </row>
    <row r="52" spans="1:5" ht="13.35" customHeight="1">
      <c r="A52" s="744"/>
      <c r="B52" s="536"/>
      <c r="C52" s="536"/>
      <c r="D52" s="536"/>
      <c r="E52" s="536"/>
    </row>
    <row r="53" spans="1:5" ht="13.35" customHeight="1">
      <c r="A53" s="741" t="s">
        <v>2004</v>
      </c>
      <c r="B53" s="741" t="s">
        <v>1969</v>
      </c>
      <c r="C53" s="741" t="s">
        <v>1970</v>
      </c>
      <c r="D53" s="741" t="s">
        <v>1971</v>
      </c>
      <c r="E53" s="741" t="s">
        <v>1972</v>
      </c>
    </row>
    <row r="54" spans="1:5" ht="13.35" customHeight="1">
      <c r="A54" s="612" t="s">
        <v>1983</v>
      </c>
      <c r="B54" s="742"/>
      <c r="C54" s="742"/>
      <c r="D54" s="742"/>
      <c r="E54" s="742"/>
    </row>
    <row r="55" spans="1:5" ht="13.35" customHeight="1">
      <c r="A55" s="26" t="s">
        <v>1974</v>
      </c>
      <c r="B55" s="746">
        <f t="shared" ref="B55:E56" si="0">B23-B12</f>
        <v>0</v>
      </c>
      <c r="C55" s="746">
        <f t="shared" si="0"/>
        <v>0</v>
      </c>
      <c r="D55" s="746">
        <f t="shared" si="0"/>
        <v>0</v>
      </c>
      <c r="E55" s="746">
        <f t="shared" si="0"/>
        <v>0</v>
      </c>
    </row>
    <row r="56" spans="1:5" ht="13.35" customHeight="1">
      <c r="A56" s="26" t="s">
        <v>1975</v>
      </c>
      <c r="B56" s="746">
        <f t="shared" si="0"/>
        <v>0</v>
      </c>
      <c r="C56" s="746">
        <f t="shared" si="0"/>
        <v>0</v>
      </c>
      <c r="D56" s="746">
        <f t="shared" si="0"/>
        <v>0</v>
      </c>
      <c r="E56" s="746">
        <f t="shared" si="0"/>
        <v>0</v>
      </c>
    </row>
    <row r="57" spans="1:5" ht="13.35" customHeight="1">
      <c r="A57" s="26" t="s">
        <v>1976</v>
      </c>
      <c r="B57" s="309" t="str">
        <f>IFERROR(B25-B14,"-")</f>
        <v>-</v>
      </c>
      <c r="C57" s="309" t="str">
        <f>IFERROR(C25-C14,"-")</f>
        <v>-</v>
      </c>
      <c r="D57" s="309" t="str">
        <f>IFERROR(D25-D14,"-")</f>
        <v>-</v>
      </c>
      <c r="E57" s="309" t="str">
        <f>IFERROR(E25-E14,"-")</f>
        <v>-</v>
      </c>
    </row>
    <row r="58" spans="1:5" ht="13.35" customHeight="1">
      <c r="A58" s="612" t="s">
        <v>1984</v>
      </c>
      <c r="B58" s="742"/>
      <c r="C58" s="742"/>
      <c r="D58" s="742"/>
      <c r="E58" s="742"/>
    </row>
    <row r="59" spans="1:5" ht="13.35" customHeight="1">
      <c r="A59" s="26" t="s">
        <v>1974</v>
      </c>
      <c r="B59" s="746">
        <f t="shared" ref="B59:E60" si="1">B28-B12</f>
        <v>0</v>
      </c>
      <c r="C59" s="746">
        <f t="shared" si="1"/>
        <v>0</v>
      </c>
      <c r="D59" s="746">
        <f t="shared" si="1"/>
        <v>0</v>
      </c>
      <c r="E59" s="746">
        <f t="shared" si="1"/>
        <v>0</v>
      </c>
    </row>
    <row r="60" spans="1:5" ht="13.35" customHeight="1">
      <c r="A60" s="26" t="s">
        <v>1975</v>
      </c>
      <c r="B60" s="746">
        <f t="shared" si="1"/>
        <v>0</v>
      </c>
      <c r="C60" s="746">
        <f t="shared" si="1"/>
        <v>0</v>
      </c>
      <c r="D60" s="746">
        <f t="shared" si="1"/>
        <v>0</v>
      </c>
      <c r="E60" s="746">
        <f t="shared" si="1"/>
        <v>0</v>
      </c>
    </row>
    <row r="61" spans="1:5" ht="13.35" customHeight="1">
      <c r="A61" s="26" t="s">
        <v>1976</v>
      </c>
      <c r="B61" s="309" t="str">
        <f>IFERROR(B30-B14,"-")</f>
        <v>-</v>
      </c>
      <c r="C61" s="309" t="str">
        <f>IFERROR(C30-C14,"-")</f>
        <v>-</v>
      </c>
      <c r="D61" s="309" t="str">
        <f>IFERROR(D30-D14,"-")</f>
        <v>-</v>
      </c>
      <c r="E61" s="309" t="str">
        <f>IFERROR(E30-E14,"-")</f>
        <v>-</v>
      </c>
    </row>
    <row r="63" spans="1:5" ht="13.35" customHeight="1">
      <c r="A63" s="747"/>
    </row>
    <row r="64" spans="1:5" ht="13.35" customHeight="1">
      <c r="A64" s="748"/>
    </row>
    <row r="65" spans="1:1" ht="13.35" customHeight="1">
      <c r="A65" s="748"/>
    </row>
    <row r="66" spans="1:1">
      <c r="A66" s="749"/>
    </row>
  </sheetData>
  <mergeCells count="26">
    <mergeCell ref="B50:E50"/>
    <mergeCell ref="B51:E51"/>
    <mergeCell ref="B44:E44"/>
    <mergeCell ref="B45:E45"/>
    <mergeCell ref="B46:E46"/>
    <mergeCell ref="B47:E47"/>
    <mergeCell ref="B48:E48"/>
    <mergeCell ref="B49:E49"/>
    <mergeCell ref="B43:E43"/>
    <mergeCell ref="B19:E19"/>
    <mergeCell ref="B33:E33"/>
    <mergeCell ref="B34:E34"/>
    <mergeCell ref="B35:E35"/>
    <mergeCell ref="B36:E36"/>
    <mergeCell ref="B37:E37"/>
    <mergeCell ref="B38:E38"/>
    <mergeCell ref="B39:E39"/>
    <mergeCell ref="B40:E40"/>
    <mergeCell ref="B41:E41"/>
    <mergeCell ref="B42:E42"/>
    <mergeCell ref="B18:E18"/>
    <mergeCell ref="B2:C2"/>
    <mergeCell ref="B3:C3"/>
    <mergeCell ref="B4:C4"/>
    <mergeCell ref="A6:E7"/>
    <mergeCell ref="B17:E17"/>
  </mergeCells>
  <dataValidations count="1">
    <dataValidation type="decimal" allowBlank="1" showInputMessage="1" showErrorMessage="1" errorTitle="Error" error="Please enter a number of +/- 11 digits" sqref="B11 B31:E31 B28:E29 B26:E26 B23:E24 B15:E15 B12:E13" xr:uid="{98FE3E01-0A9C-45A8-895A-282F4954CD47}">
      <formula1>-99999999999</formula1>
      <formula2>99999999999</formula2>
    </dataValidation>
  </dataValidations>
  <hyperlinks>
    <hyperlink ref="B21" location="_ftn1" display="_ftn1" xr:uid="{A6E6C905-854E-4CF3-AAFF-819624943D4C}"/>
    <hyperlink ref="B53" location="_ftn1" display="_ftn1" xr:uid="{B52C7AD0-412D-4293-A5B4-F6FFAF5F4211}"/>
  </hyperlinks>
  <pageMargins left="0.25" right="0.25" top="0.75" bottom="0.75" header="0.3" footer="0.3"/>
  <pageSetup paperSize="8" scale="82"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A85C4-DD4A-4EA6-89BB-F919E922C950}">
  <sheetPr codeName="Sheet189">
    <pageSetUpPr fitToPage="1"/>
  </sheetPr>
  <dimension ref="A2:U56"/>
  <sheetViews>
    <sheetView showGridLines="0" zoomScale="80" zoomScaleNormal="80" workbookViewId="0"/>
  </sheetViews>
  <sheetFormatPr defaultColWidth="9.140625" defaultRowHeight="15"/>
  <cols>
    <col min="1" max="1" width="9.42578125" style="38" customWidth="1"/>
    <col min="2" max="2" width="10.5703125" style="38" customWidth="1"/>
    <col min="3" max="3" width="17.42578125" style="38" customWidth="1"/>
    <col min="4" max="4" width="5.5703125" style="38" hidden="1" customWidth="1"/>
    <col min="5" max="5" width="69" style="38" bestFit="1" customWidth="1"/>
    <col min="6" max="8" width="11.42578125" style="38" customWidth="1"/>
    <col min="9" max="12" width="9.140625" style="38"/>
    <col min="13" max="21" width="9.42578125" style="38" customWidth="1"/>
    <col min="22" max="16384" width="9.140625" style="38"/>
  </cols>
  <sheetData>
    <row r="2" spans="1:21" ht="14.45" customHeight="1">
      <c r="F2" s="803" t="s">
        <v>609</v>
      </c>
      <c r="G2" s="804"/>
      <c r="H2" s="805" t="s">
        <v>610</v>
      </c>
    </row>
    <row r="3" spans="1:21" ht="14.45" customHeight="1">
      <c r="B3" s="350" t="s">
        <v>611</v>
      </c>
      <c r="C3" s="350" t="s">
        <v>612</v>
      </c>
      <c r="D3" s="351" t="s">
        <v>613</v>
      </c>
      <c r="E3" s="350" t="s">
        <v>614</v>
      </c>
      <c r="F3" s="350" t="s">
        <v>615</v>
      </c>
      <c r="G3" s="350" t="s">
        <v>616</v>
      </c>
      <c r="H3" s="806"/>
      <c r="M3" s="807" t="s">
        <v>617</v>
      </c>
      <c r="N3" s="808"/>
      <c r="O3" s="808"/>
      <c r="P3" s="808"/>
      <c r="Q3" s="808"/>
      <c r="R3" s="808"/>
      <c r="S3" s="808"/>
      <c r="T3" s="808"/>
      <c r="U3" s="809"/>
    </row>
    <row r="4" spans="1:21" ht="14.45" customHeight="1">
      <c r="A4" s="39" t="str">
        <f>CONCATENATE(B4,D4)</f>
        <v>01.00D_</v>
      </c>
      <c r="B4" s="40" t="str">
        <f t="shared" ref="B4:B56" si="0">LEFT(E4,5)</f>
        <v>01.00</v>
      </c>
      <c r="C4" s="40" t="s">
        <v>618</v>
      </c>
      <c r="D4" s="41" t="s">
        <v>619</v>
      </c>
      <c r="E4" s="40" t="s">
        <v>620</v>
      </c>
      <c r="F4" s="42"/>
      <c r="G4" s="42"/>
      <c r="H4" s="43"/>
      <c r="M4" s="810"/>
      <c r="N4" s="811"/>
      <c r="O4" s="811"/>
      <c r="P4" s="811"/>
      <c r="Q4" s="811"/>
      <c r="R4" s="811"/>
      <c r="S4" s="811"/>
      <c r="T4" s="811"/>
      <c r="U4" s="812"/>
    </row>
    <row r="5" spans="1:21" ht="14.25" customHeight="1">
      <c r="A5" s="39" t="str">
        <f t="shared" ref="A5:A56" si="1">CONCATENATE(B5,D5)</f>
        <v>02.00D_</v>
      </c>
      <c r="B5" s="40" t="str">
        <f t="shared" si="0"/>
        <v>02.00</v>
      </c>
      <c r="C5" s="40" t="s">
        <v>618</v>
      </c>
      <c r="D5" s="41" t="s">
        <v>619</v>
      </c>
      <c r="E5" s="40" t="s">
        <v>621</v>
      </c>
      <c r="F5" s="42"/>
      <c r="G5" s="42"/>
      <c r="H5" s="43"/>
      <c r="M5" s="810"/>
      <c r="N5" s="811"/>
      <c r="O5" s="811"/>
      <c r="P5" s="811"/>
      <c r="Q5" s="811"/>
      <c r="R5" s="811"/>
      <c r="S5" s="811"/>
      <c r="T5" s="811"/>
      <c r="U5" s="812"/>
    </row>
    <row r="6" spans="1:21" ht="14.25" customHeight="1">
      <c r="A6" s="39" t="str">
        <f t="shared" si="1"/>
        <v>03.00D_</v>
      </c>
      <c r="B6" s="40" t="str">
        <f t="shared" si="0"/>
        <v>03.00</v>
      </c>
      <c r="C6" s="40" t="s">
        <v>618</v>
      </c>
      <c r="D6" s="41" t="s">
        <v>619</v>
      </c>
      <c r="E6" s="352" t="s">
        <v>622</v>
      </c>
      <c r="F6" s="42"/>
      <c r="G6" s="42"/>
      <c r="H6" s="43"/>
      <c r="M6" s="810"/>
      <c r="N6" s="811"/>
      <c r="O6" s="811"/>
      <c r="P6" s="811"/>
      <c r="Q6" s="811"/>
      <c r="R6" s="811"/>
      <c r="S6" s="811"/>
      <c r="T6" s="811"/>
      <c r="U6" s="812"/>
    </row>
    <row r="7" spans="1:21" ht="14.85" customHeight="1">
      <c r="A7" s="39" t="str">
        <f t="shared" si="1"/>
        <v>04.00D_</v>
      </c>
      <c r="B7" s="40" t="str">
        <f t="shared" si="0"/>
        <v>04.00</v>
      </c>
      <c r="C7" s="40" t="s">
        <v>618</v>
      </c>
      <c r="D7" s="41" t="s">
        <v>619</v>
      </c>
      <c r="E7" s="352" t="s">
        <v>623</v>
      </c>
      <c r="F7" s="42"/>
      <c r="G7" s="42"/>
      <c r="H7" s="43"/>
      <c r="M7" s="810"/>
      <c r="N7" s="811"/>
      <c r="O7" s="811"/>
      <c r="P7" s="811"/>
      <c r="Q7" s="811"/>
      <c r="R7" s="811"/>
      <c r="S7" s="811"/>
      <c r="T7" s="811"/>
      <c r="U7" s="812"/>
    </row>
    <row r="8" spans="1:21" ht="14.85" customHeight="1">
      <c r="A8" s="39" t="str">
        <f t="shared" si="1"/>
        <v>05.00D_</v>
      </c>
      <c r="B8" s="40" t="str">
        <f t="shared" si="0"/>
        <v>05.00</v>
      </c>
      <c r="C8" s="40" t="s">
        <v>618</v>
      </c>
      <c r="D8" s="41" t="s">
        <v>619</v>
      </c>
      <c r="E8" s="352" t="s">
        <v>624</v>
      </c>
      <c r="F8" s="42"/>
      <c r="G8" s="42"/>
      <c r="H8" s="43"/>
      <c r="M8" s="810"/>
      <c r="N8" s="811"/>
      <c r="O8" s="811"/>
      <c r="P8" s="811"/>
      <c r="Q8" s="811"/>
      <c r="R8" s="811"/>
      <c r="S8" s="811"/>
      <c r="T8" s="811"/>
      <c r="U8" s="812"/>
    </row>
    <row r="9" spans="1:21" ht="14.85" customHeight="1">
      <c r="A9" s="39" t="str">
        <f t="shared" si="1"/>
        <v>06.00D_</v>
      </c>
      <c r="B9" s="40" t="str">
        <f t="shared" si="0"/>
        <v>06.00</v>
      </c>
      <c r="C9" s="40" t="s">
        <v>618</v>
      </c>
      <c r="D9" s="41" t="s">
        <v>619</v>
      </c>
      <c r="E9" s="352" t="s">
        <v>625</v>
      </c>
      <c r="F9" s="42"/>
      <c r="G9" s="42"/>
      <c r="H9" s="43"/>
      <c r="M9" s="810"/>
      <c r="N9" s="811"/>
      <c r="O9" s="811"/>
      <c r="P9" s="811"/>
      <c r="Q9" s="811"/>
      <c r="R9" s="811"/>
      <c r="S9" s="811"/>
      <c r="T9" s="811"/>
      <c r="U9" s="812"/>
    </row>
    <row r="10" spans="1:21" ht="14.85" customHeight="1">
      <c r="A10" s="39" t="str">
        <f t="shared" si="1"/>
        <v>07.01D_</v>
      </c>
      <c r="B10" s="40" t="str">
        <f t="shared" si="0"/>
        <v>07.01</v>
      </c>
      <c r="C10" s="40" t="s">
        <v>618</v>
      </c>
      <c r="D10" s="41" t="s">
        <v>619</v>
      </c>
      <c r="E10" s="353" t="s">
        <v>626</v>
      </c>
      <c r="F10" s="42"/>
      <c r="G10" s="42"/>
      <c r="H10" s="43"/>
      <c r="M10" s="810"/>
      <c r="N10" s="811"/>
      <c r="O10" s="811"/>
      <c r="P10" s="811"/>
      <c r="Q10" s="811"/>
      <c r="R10" s="811"/>
      <c r="S10" s="811"/>
      <c r="T10" s="811"/>
      <c r="U10" s="812"/>
    </row>
    <row r="11" spans="1:21" ht="14.85" customHeight="1">
      <c r="A11" s="39" t="str">
        <f t="shared" si="1"/>
        <v>07.02D_</v>
      </c>
      <c r="B11" s="40" t="str">
        <f t="shared" si="0"/>
        <v>07.02</v>
      </c>
      <c r="C11" s="40" t="s">
        <v>618</v>
      </c>
      <c r="D11" s="41" t="s">
        <v>619</v>
      </c>
      <c r="E11" s="353" t="s">
        <v>627</v>
      </c>
      <c r="F11" s="42"/>
      <c r="G11" s="42"/>
      <c r="H11" s="43"/>
      <c r="M11" s="810"/>
      <c r="N11" s="811"/>
      <c r="O11" s="811"/>
      <c r="P11" s="811"/>
      <c r="Q11" s="811"/>
      <c r="R11" s="811"/>
      <c r="S11" s="811"/>
      <c r="T11" s="811"/>
      <c r="U11" s="812"/>
    </row>
    <row r="12" spans="1:21" ht="14.85" customHeight="1">
      <c r="A12" s="39" t="str">
        <f t="shared" si="1"/>
        <v>08.00D_</v>
      </c>
      <c r="B12" s="40" t="str">
        <f t="shared" si="0"/>
        <v>08.00</v>
      </c>
      <c r="C12" s="40" t="s">
        <v>618</v>
      </c>
      <c r="D12" s="41" t="s">
        <v>619</v>
      </c>
      <c r="E12" s="352" t="s">
        <v>628</v>
      </c>
      <c r="F12" s="42"/>
      <c r="G12" s="42"/>
      <c r="H12" s="43"/>
      <c r="M12" s="810"/>
      <c r="N12" s="811"/>
      <c r="O12" s="811"/>
      <c r="P12" s="811"/>
      <c r="Q12" s="811"/>
      <c r="R12" s="811"/>
      <c r="S12" s="811"/>
      <c r="T12" s="811"/>
      <c r="U12" s="812"/>
    </row>
    <row r="13" spans="1:21" ht="14.85" customHeight="1">
      <c r="A13" s="39" t="str">
        <f t="shared" si="1"/>
        <v>09.00D_</v>
      </c>
      <c r="B13" s="40" t="str">
        <f t="shared" si="0"/>
        <v>09.00</v>
      </c>
      <c r="C13" s="40" t="s">
        <v>618</v>
      </c>
      <c r="D13" s="41" t="s">
        <v>619</v>
      </c>
      <c r="E13" s="352" t="s">
        <v>629</v>
      </c>
      <c r="F13" s="42"/>
      <c r="G13" s="42"/>
      <c r="H13" s="43"/>
      <c r="M13" s="810"/>
      <c r="N13" s="811"/>
      <c r="O13" s="811"/>
      <c r="P13" s="811"/>
      <c r="Q13" s="811"/>
      <c r="R13" s="811"/>
      <c r="S13" s="811"/>
      <c r="T13" s="811"/>
      <c r="U13" s="812"/>
    </row>
    <row r="14" spans="1:21" ht="14.85" customHeight="1">
      <c r="A14" s="39" t="str">
        <f t="shared" si="1"/>
        <v>10.00D_</v>
      </c>
      <c r="B14" s="40" t="str">
        <f t="shared" si="0"/>
        <v>10.00</v>
      </c>
      <c r="C14" s="40" t="s">
        <v>618</v>
      </c>
      <c r="D14" s="41" t="s">
        <v>619</v>
      </c>
      <c r="E14" s="352" t="s">
        <v>630</v>
      </c>
      <c r="F14" s="42"/>
      <c r="G14" s="42"/>
      <c r="H14" s="43"/>
      <c r="M14" s="810"/>
      <c r="N14" s="811"/>
      <c r="O14" s="811"/>
      <c r="P14" s="811"/>
      <c r="Q14" s="811"/>
      <c r="R14" s="811"/>
      <c r="S14" s="811"/>
      <c r="T14" s="811"/>
      <c r="U14" s="812"/>
    </row>
    <row r="15" spans="1:21" ht="14.85" customHeight="1">
      <c r="A15" s="39" t="str">
        <f t="shared" si="1"/>
        <v>11.00D_</v>
      </c>
      <c r="B15" s="40" t="str">
        <f t="shared" si="0"/>
        <v>11.00</v>
      </c>
      <c r="C15" s="40" t="s">
        <v>618</v>
      </c>
      <c r="D15" s="41" t="s">
        <v>619</v>
      </c>
      <c r="E15" s="352" t="s">
        <v>631</v>
      </c>
      <c r="F15" s="42"/>
      <c r="G15" s="42"/>
      <c r="H15" s="43"/>
      <c r="M15" s="810"/>
      <c r="N15" s="811"/>
      <c r="O15" s="811"/>
      <c r="P15" s="811"/>
      <c r="Q15" s="811"/>
      <c r="R15" s="811"/>
      <c r="S15" s="811"/>
      <c r="T15" s="811"/>
      <c r="U15" s="812"/>
    </row>
    <row r="16" spans="1:21" ht="14.85" customHeight="1">
      <c r="A16" s="39" t="str">
        <f t="shared" si="1"/>
        <v>12.00D_</v>
      </c>
      <c r="B16" s="40" t="str">
        <f t="shared" si="0"/>
        <v>12.00</v>
      </c>
      <c r="C16" s="40" t="s">
        <v>618</v>
      </c>
      <c r="D16" s="41" t="s">
        <v>619</v>
      </c>
      <c r="E16" s="352" t="s">
        <v>632</v>
      </c>
      <c r="F16" s="42"/>
      <c r="G16" s="42"/>
      <c r="H16" s="43"/>
      <c r="M16" s="810"/>
      <c r="N16" s="811"/>
      <c r="O16" s="811"/>
      <c r="P16" s="811"/>
      <c r="Q16" s="811"/>
      <c r="R16" s="811"/>
      <c r="S16" s="811"/>
      <c r="T16" s="811"/>
      <c r="U16" s="812"/>
    </row>
    <row r="17" spans="1:21" ht="14.85" customHeight="1">
      <c r="A17" s="39" t="str">
        <f t="shared" si="1"/>
        <v>13.00TP</v>
      </c>
      <c r="B17" s="40" t="str">
        <f t="shared" si="0"/>
        <v>13.00</v>
      </c>
      <c r="C17" s="40" t="s">
        <v>633</v>
      </c>
      <c r="D17" s="41" t="s">
        <v>634</v>
      </c>
      <c r="E17" s="352" t="s">
        <v>635</v>
      </c>
      <c r="F17" s="42"/>
      <c r="G17" s="42"/>
      <c r="H17" s="44"/>
      <c r="M17" s="810"/>
      <c r="N17" s="811"/>
      <c r="O17" s="811"/>
      <c r="P17" s="811"/>
      <c r="Q17" s="811"/>
      <c r="R17" s="811"/>
      <c r="S17" s="811"/>
      <c r="T17" s="811"/>
      <c r="U17" s="812"/>
    </row>
    <row r="18" spans="1:21" ht="14.85" customHeight="1">
      <c r="A18" s="39" t="str">
        <f t="shared" si="1"/>
        <v>14.00TP</v>
      </c>
      <c r="B18" s="40" t="str">
        <f t="shared" si="0"/>
        <v>14.00</v>
      </c>
      <c r="C18" s="40" t="s">
        <v>633</v>
      </c>
      <c r="D18" s="41" t="s">
        <v>634</v>
      </c>
      <c r="E18" s="352" t="s">
        <v>636</v>
      </c>
      <c r="F18" s="42"/>
      <c r="G18" s="42"/>
      <c r="H18" s="44"/>
      <c r="M18" s="810"/>
      <c r="N18" s="811"/>
      <c r="O18" s="811"/>
      <c r="P18" s="811"/>
      <c r="Q18" s="811"/>
      <c r="R18" s="811"/>
      <c r="S18" s="811"/>
      <c r="T18" s="811"/>
      <c r="U18" s="812"/>
    </row>
    <row r="19" spans="1:21" ht="14.85" customHeight="1">
      <c r="A19" s="39" t="str">
        <f t="shared" si="1"/>
        <v>15.00TP</v>
      </c>
      <c r="B19" s="40" t="str">
        <f t="shared" si="0"/>
        <v>15.00</v>
      </c>
      <c r="C19" s="40" t="s">
        <v>633</v>
      </c>
      <c r="D19" s="41" t="s">
        <v>634</v>
      </c>
      <c r="E19" s="352" t="s">
        <v>637</v>
      </c>
      <c r="F19" s="42"/>
      <c r="G19" s="42"/>
      <c r="H19" s="44"/>
      <c r="M19" s="810"/>
      <c r="N19" s="811"/>
      <c r="O19" s="811"/>
      <c r="P19" s="811"/>
      <c r="Q19" s="811"/>
      <c r="R19" s="811"/>
      <c r="S19" s="811"/>
      <c r="T19" s="811"/>
      <c r="U19" s="812"/>
    </row>
    <row r="20" spans="1:21" ht="14.85" customHeight="1">
      <c r="A20" s="39" t="str">
        <f t="shared" si="1"/>
        <v>16.00TP</v>
      </c>
      <c r="B20" s="40" t="str">
        <f t="shared" si="0"/>
        <v>16.00</v>
      </c>
      <c r="C20" s="40" t="s">
        <v>633</v>
      </c>
      <c r="D20" s="41" t="s">
        <v>634</v>
      </c>
      <c r="E20" s="352" t="s">
        <v>638</v>
      </c>
      <c r="F20" s="42"/>
      <c r="G20" s="42"/>
      <c r="H20" s="44"/>
      <c r="M20" s="810"/>
      <c r="N20" s="811"/>
      <c r="O20" s="811"/>
      <c r="P20" s="811"/>
      <c r="Q20" s="811"/>
      <c r="R20" s="811"/>
      <c r="S20" s="811"/>
      <c r="T20" s="811"/>
      <c r="U20" s="812"/>
    </row>
    <row r="21" spans="1:21" ht="14.85" customHeight="1">
      <c r="A21" s="39" t="str">
        <f t="shared" si="1"/>
        <v>17.00TP</v>
      </c>
      <c r="B21" s="40" t="str">
        <f t="shared" si="0"/>
        <v>17.00</v>
      </c>
      <c r="C21" s="40" t="s">
        <v>633</v>
      </c>
      <c r="D21" s="41" t="s">
        <v>634</v>
      </c>
      <c r="E21" s="352" t="s">
        <v>639</v>
      </c>
      <c r="F21" s="42"/>
      <c r="G21" s="42"/>
      <c r="H21" s="44"/>
      <c r="M21" s="810"/>
      <c r="N21" s="811"/>
      <c r="O21" s="811"/>
      <c r="P21" s="811"/>
      <c r="Q21" s="811"/>
      <c r="R21" s="811"/>
      <c r="S21" s="811"/>
      <c r="T21" s="811"/>
      <c r="U21" s="812"/>
    </row>
    <row r="22" spans="1:21" ht="14.85" customHeight="1">
      <c r="A22" s="39" t="str">
        <f t="shared" si="1"/>
        <v>18.00TP</v>
      </c>
      <c r="B22" s="40" t="str">
        <f t="shared" si="0"/>
        <v>18.00</v>
      </c>
      <c r="C22" s="40" t="s">
        <v>633</v>
      </c>
      <c r="D22" s="41" t="s">
        <v>634</v>
      </c>
      <c r="E22" s="352" t="s">
        <v>640</v>
      </c>
      <c r="F22" s="42"/>
      <c r="G22" s="42"/>
      <c r="H22" s="44"/>
      <c r="M22" s="810"/>
      <c r="N22" s="811"/>
      <c r="O22" s="811"/>
      <c r="P22" s="811"/>
      <c r="Q22" s="811"/>
      <c r="R22" s="811"/>
      <c r="S22" s="811"/>
      <c r="T22" s="811"/>
      <c r="U22" s="812"/>
    </row>
    <row r="23" spans="1:21" ht="14.85" customHeight="1">
      <c r="A23" s="39" t="str">
        <f t="shared" si="1"/>
        <v>19.00TP</v>
      </c>
      <c r="B23" s="40" t="str">
        <f t="shared" si="0"/>
        <v>19.00</v>
      </c>
      <c r="C23" s="40" t="s">
        <v>633</v>
      </c>
      <c r="D23" s="41" t="s">
        <v>634</v>
      </c>
      <c r="E23" s="352" t="s">
        <v>641</v>
      </c>
      <c r="F23" s="42"/>
      <c r="G23" s="42"/>
      <c r="H23" s="44"/>
      <c r="M23" s="810"/>
      <c r="N23" s="811"/>
      <c r="O23" s="811"/>
      <c r="P23" s="811"/>
      <c r="Q23" s="811"/>
      <c r="R23" s="811"/>
      <c r="S23" s="811"/>
      <c r="T23" s="811"/>
      <c r="U23" s="812"/>
    </row>
    <row r="24" spans="1:21" ht="14.85" customHeight="1">
      <c r="A24" s="39" t="str">
        <f t="shared" si="1"/>
        <v>20.00TP</v>
      </c>
      <c r="B24" s="40" t="str">
        <f t="shared" si="0"/>
        <v>20.00</v>
      </c>
      <c r="C24" s="40" t="s">
        <v>633</v>
      </c>
      <c r="D24" s="41" t="s">
        <v>634</v>
      </c>
      <c r="E24" s="352" t="s">
        <v>642</v>
      </c>
      <c r="F24" s="42"/>
      <c r="G24" s="42"/>
      <c r="H24" s="44"/>
      <c r="M24" s="810"/>
      <c r="N24" s="811"/>
      <c r="O24" s="811"/>
      <c r="P24" s="811"/>
      <c r="Q24" s="811"/>
      <c r="R24" s="811"/>
      <c r="S24" s="811"/>
      <c r="T24" s="811"/>
      <c r="U24" s="812"/>
    </row>
    <row r="25" spans="1:21" ht="14.85" customHeight="1">
      <c r="A25" s="39" t="str">
        <f t="shared" si="1"/>
        <v>21.00TP</v>
      </c>
      <c r="B25" s="40" t="str">
        <f t="shared" si="0"/>
        <v>21.00</v>
      </c>
      <c r="C25" s="40" t="s">
        <v>633</v>
      </c>
      <c r="D25" s="41" t="s">
        <v>634</v>
      </c>
      <c r="E25" s="40" t="s">
        <v>643</v>
      </c>
      <c r="F25" s="42"/>
      <c r="G25" s="42"/>
      <c r="H25" s="44"/>
      <c r="M25" s="810"/>
      <c r="N25" s="811"/>
      <c r="O25" s="811"/>
      <c r="P25" s="811"/>
      <c r="Q25" s="811"/>
      <c r="R25" s="811"/>
      <c r="S25" s="811"/>
      <c r="T25" s="811"/>
      <c r="U25" s="812"/>
    </row>
    <row r="26" spans="1:21" ht="14.85" customHeight="1">
      <c r="A26" s="39" t="str">
        <f t="shared" si="1"/>
        <v>22.00TP</v>
      </c>
      <c r="B26" s="40" t="str">
        <f t="shared" si="0"/>
        <v>22.00</v>
      </c>
      <c r="C26" s="40" t="s">
        <v>633</v>
      </c>
      <c r="D26" s="41" t="s">
        <v>634</v>
      </c>
      <c r="E26" s="40" t="s">
        <v>644</v>
      </c>
      <c r="F26" s="42"/>
      <c r="G26" s="42"/>
      <c r="H26" s="44"/>
      <c r="M26" s="810"/>
      <c r="N26" s="811"/>
      <c r="O26" s="811"/>
      <c r="P26" s="811"/>
      <c r="Q26" s="811"/>
      <c r="R26" s="811"/>
      <c r="S26" s="811"/>
      <c r="T26" s="811"/>
      <c r="U26" s="812"/>
    </row>
    <row r="27" spans="1:21" ht="14.85" customHeight="1">
      <c r="A27" s="39" t="str">
        <f t="shared" si="1"/>
        <v>23.00TP</v>
      </c>
      <c r="B27" s="40" t="str">
        <f t="shared" si="0"/>
        <v>23.00</v>
      </c>
      <c r="C27" s="40" t="s">
        <v>633</v>
      </c>
      <c r="D27" s="41" t="s">
        <v>634</v>
      </c>
      <c r="E27" s="40" t="s">
        <v>645</v>
      </c>
      <c r="F27" s="42"/>
      <c r="G27" s="42"/>
      <c r="H27" s="44"/>
      <c r="M27" s="810"/>
      <c r="N27" s="811"/>
      <c r="O27" s="811"/>
      <c r="P27" s="811"/>
      <c r="Q27" s="811"/>
      <c r="R27" s="811"/>
      <c r="S27" s="811"/>
      <c r="T27" s="811"/>
      <c r="U27" s="812"/>
    </row>
    <row r="28" spans="1:21" ht="14.85" customHeight="1">
      <c r="A28" s="39" t="str">
        <f t="shared" si="1"/>
        <v>24.00TN</v>
      </c>
      <c r="B28" s="40" t="str">
        <f t="shared" si="0"/>
        <v>24.00</v>
      </c>
      <c r="C28" s="40" t="s">
        <v>646</v>
      </c>
      <c r="D28" s="41" t="s">
        <v>647</v>
      </c>
      <c r="E28" s="40" t="s">
        <v>648</v>
      </c>
      <c r="F28" s="42"/>
      <c r="G28" s="42"/>
      <c r="H28" s="44"/>
      <c r="M28" s="810"/>
      <c r="N28" s="811"/>
      <c r="O28" s="811"/>
      <c r="P28" s="811"/>
      <c r="Q28" s="811"/>
      <c r="R28" s="811"/>
      <c r="S28" s="811"/>
      <c r="T28" s="811"/>
      <c r="U28" s="812"/>
    </row>
    <row r="29" spans="1:21" ht="14.85" customHeight="1">
      <c r="A29" s="39" t="str">
        <f t="shared" si="1"/>
        <v>25.00TN</v>
      </c>
      <c r="B29" s="40" t="str">
        <f t="shared" si="0"/>
        <v>25.00</v>
      </c>
      <c r="C29" s="40" t="s">
        <v>646</v>
      </c>
      <c r="D29" s="41" t="s">
        <v>647</v>
      </c>
      <c r="E29" s="40" t="s">
        <v>649</v>
      </c>
      <c r="F29" s="42"/>
      <c r="G29" s="42"/>
      <c r="H29" s="44"/>
      <c r="M29" s="810"/>
      <c r="N29" s="811"/>
      <c r="O29" s="811"/>
      <c r="P29" s="811"/>
      <c r="Q29" s="811"/>
      <c r="R29" s="811"/>
      <c r="S29" s="811"/>
      <c r="T29" s="811"/>
      <c r="U29" s="812"/>
    </row>
    <row r="30" spans="1:21" ht="14.85" customHeight="1">
      <c r="A30" s="39" t="str">
        <f t="shared" si="1"/>
        <v>26.00TN</v>
      </c>
      <c r="B30" s="40" t="str">
        <f t="shared" si="0"/>
        <v>26.00</v>
      </c>
      <c r="C30" s="40" t="s">
        <v>646</v>
      </c>
      <c r="D30" s="41" t="s">
        <v>647</v>
      </c>
      <c r="E30" s="40" t="s">
        <v>650</v>
      </c>
      <c r="F30" s="42"/>
      <c r="G30" s="42"/>
      <c r="H30" s="44"/>
      <c r="M30" s="810"/>
      <c r="N30" s="811"/>
      <c r="O30" s="811"/>
      <c r="P30" s="811"/>
      <c r="Q30" s="811"/>
      <c r="R30" s="811"/>
      <c r="S30" s="811"/>
      <c r="T30" s="811"/>
      <c r="U30" s="812"/>
    </row>
    <row r="31" spans="1:21" ht="14.85" customHeight="1">
      <c r="A31" s="39" t="str">
        <f t="shared" si="1"/>
        <v>27.00TN</v>
      </c>
      <c r="B31" s="40" t="str">
        <f t="shared" si="0"/>
        <v>27.00</v>
      </c>
      <c r="C31" s="40" t="s">
        <v>646</v>
      </c>
      <c r="D31" s="41" t="s">
        <v>647</v>
      </c>
      <c r="E31" s="40" t="s">
        <v>651</v>
      </c>
      <c r="F31" s="42"/>
      <c r="G31" s="42"/>
      <c r="H31" s="44"/>
      <c r="M31" s="810"/>
      <c r="N31" s="811"/>
      <c r="O31" s="811"/>
      <c r="P31" s="811"/>
      <c r="Q31" s="811"/>
      <c r="R31" s="811"/>
      <c r="S31" s="811"/>
      <c r="T31" s="811"/>
      <c r="U31" s="812"/>
    </row>
    <row r="32" spans="1:21" ht="14.85" customHeight="1">
      <c r="A32" s="39" t="str">
        <f t="shared" si="1"/>
        <v>28.00TN</v>
      </c>
      <c r="B32" s="40" t="str">
        <f t="shared" si="0"/>
        <v>28.00</v>
      </c>
      <c r="C32" s="40" t="s">
        <v>646</v>
      </c>
      <c r="D32" s="41" t="s">
        <v>647</v>
      </c>
      <c r="E32" s="40" t="s">
        <v>652</v>
      </c>
      <c r="F32" s="42"/>
      <c r="G32" s="42"/>
      <c r="H32" s="44"/>
      <c r="M32" s="810"/>
      <c r="N32" s="811"/>
      <c r="O32" s="811"/>
      <c r="P32" s="811"/>
      <c r="Q32" s="811"/>
      <c r="R32" s="811"/>
      <c r="S32" s="811"/>
      <c r="T32" s="811"/>
      <c r="U32" s="812"/>
    </row>
    <row r="33" spans="1:21" ht="14.85" customHeight="1">
      <c r="A33" s="39" t="str">
        <f t="shared" si="1"/>
        <v>29.00TN</v>
      </c>
      <c r="B33" s="40" t="str">
        <f t="shared" si="0"/>
        <v>29.00</v>
      </c>
      <c r="C33" s="40" t="s">
        <v>646</v>
      </c>
      <c r="D33" s="41" t="s">
        <v>647</v>
      </c>
      <c r="E33" s="40" t="s">
        <v>653</v>
      </c>
      <c r="F33" s="42"/>
      <c r="G33" s="42"/>
      <c r="H33" s="44"/>
      <c r="M33" s="810"/>
      <c r="N33" s="811"/>
      <c r="O33" s="811"/>
      <c r="P33" s="811"/>
      <c r="Q33" s="811"/>
      <c r="R33" s="811"/>
      <c r="S33" s="811"/>
      <c r="T33" s="811"/>
      <c r="U33" s="812"/>
    </row>
    <row r="34" spans="1:21" ht="14.85" customHeight="1">
      <c r="A34" s="39" t="str">
        <f t="shared" si="1"/>
        <v>30.00TN</v>
      </c>
      <c r="B34" s="40" t="str">
        <f t="shared" si="0"/>
        <v>30.00</v>
      </c>
      <c r="C34" s="40" t="s">
        <v>646</v>
      </c>
      <c r="D34" s="41" t="s">
        <v>647</v>
      </c>
      <c r="E34" s="40" t="s">
        <v>654</v>
      </c>
      <c r="F34" s="42"/>
      <c r="G34" s="42"/>
      <c r="H34" s="44"/>
      <c r="M34" s="813"/>
      <c r="N34" s="814"/>
      <c r="O34" s="814"/>
      <c r="P34" s="814"/>
      <c r="Q34" s="814"/>
      <c r="R34" s="814"/>
      <c r="S34" s="814"/>
      <c r="T34" s="814"/>
      <c r="U34" s="815"/>
    </row>
    <row r="35" spans="1:21" ht="14.85" customHeight="1">
      <c r="A35" s="39" t="str">
        <f t="shared" si="1"/>
        <v>31.00TN</v>
      </c>
      <c r="B35" s="40" t="str">
        <f t="shared" si="0"/>
        <v>31.00</v>
      </c>
      <c r="C35" s="40" t="s">
        <v>646</v>
      </c>
      <c r="D35" s="41" t="s">
        <v>647</v>
      </c>
      <c r="E35" s="40" t="s">
        <v>655</v>
      </c>
      <c r="F35" s="42"/>
      <c r="G35" s="42"/>
      <c r="H35" s="44"/>
    </row>
    <row r="36" spans="1:21" ht="14.85" customHeight="1">
      <c r="A36" s="39" t="str">
        <f t="shared" si="1"/>
        <v>32.00TN</v>
      </c>
      <c r="B36" s="40" t="str">
        <f t="shared" si="0"/>
        <v>32.00</v>
      </c>
      <c r="C36" s="40" t="s">
        <v>646</v>
      </c>
      <c r="D36" s="41" t="s">
        <v>647</v>
      </c>
      <c r="E36" s="40" t="s">
        <v>656</v>
      </c>
      <c r="F36" s="42"/>
      <c r="G36" s="42"/>
      <c r="H36" s="44"/>
    </row>
    <row r="37" spans="1:21" ht="14.85" customHeight="1">
      <c r="A37" s="39" t="str">
        <f t="shared" si="1"/>
        <v>13.00FP</v>
      </c>
      <c r="B37" s="40" t="str">
        <f t="shared" si="0"/>
        <v>13.00</v>
      </c>
      <c r="C37" s="40" t="s">
        <v>657</v>
      </c>
      <c r="D37" s="41" t="s">
        <v>658</v>
      </c>
      <c r="E37" s="40" t="s">
        <v>635</v>
      </c>
      <c r="F37" s="42"/>
      <c r="G37" s="42"/>
      <c r="H37" s="44"/>
    </row>
    <row r="38" spans="1:21" ht="14.25" customHeight="1">
      <c r="A38" s="39" t="str">
        <f t="shared" si="1"/>
        <v>14.00FP</v>
      </c>
      <c r="B38" s="40" t="str">
        <f t="shared" si="0"/>
        <v>14.00</v>
      </c>
      <c r="C38" s="40" t="s">
        <v>657</v>
      </c>
      <c r="D38" s="41" t="s">
        <v>658</v>
      </c>
      <c r="E38" s="40" t="s">
        <v>636</v>
      </c>
      <c r="F38" s="42"/>
      <c r="G38" s="42"/>
      <c r="H38" s="44"/>
    </row>
    <row r="39" spans="1:21" ht="14.85" customHeight="1">
      <c r="A39" s="39" t="str">
        <f t="shared" si="1"/>
        <v>15.00FP</v>
      </c>
      <c r="B39" s="40" t="str">
        <f t="shared" si="0"/>
        <v>15.00</v>
      </c>
      <c r="C39" s="40" t="s">
        <v>657</v>
      </c>
      <c r="D39" s="41" t="s">
        <v>658</v>
      </c>
      <c r="E39" s="40" t="s">
        <v>637</v>
      </c>
      <c r="F39" s="42"/>
      <c r="G39" s="42"/>
      <c r="H39" s="44"/>
    </row>
    <row r="40" spans="1:21" ht="14.85" customHeight="1">
      <c r="A40" s="39" t="str">
        <f t="shared" si="1"/>
        <v>16.00FP</v>
      </c>
      <c r="B40" s="40" t="str">
        <f t="shared" si="0"/>
        <v>16.00</v>
      </c>
      <c r="C40" s="40" t="s">
        <v>657</v>
      </c>
      <c r="D40" s="41" t="s">
        <v>658</v>
      </c>
      <c r="E40" s="40" t="s">
        <v>638</v>
      </c>
      <c r="F40" s="42"/>
      <c r="G40" s="42"/>
      <c r="H40" s="44"/>
    </row>
    <row r="41" spans="1:21" ht="14.85" customHeight="1">
      <c r="A41" s="39" t="str">
        <f t="shared" si="1"/>
        <v>17.00FP</v>
      </c>
      <c r="B41" s="40" t="str">
        <f t="shared" si="0"/>
        <v>17.00</v>
      </c>
      <c r="C41" s="40" t="s">
        <v>657</v>
      </c>
      <c r="D41" s="41" t="s">
        <v>658</v>
      </c>
      <c r="E41" s="40" t="s">
        <v>639</v>
      </c>
      <c r="F41" s="42"/>
      <c r="G41" s="42"/>
      <c r="H41" s="44"/>
    </row>
    <row r="42" spans="1:21" ht="14.85" customHeight="1">
      <c r="A42" s="39" t="str">
        <f t="shared" si="1"/>
        <v>18.00FP</v>
      </c>
      <c r="B42" s="40" t="str">
        <f t="shared" si="0"/>
        <v>18.00</v>
      </c>
      <c r="C42" s="40" t="s">
        <v>657</v>
      </c>
      <c r="D42" s="41" t="s">
        <v>658</v>
      </c>
      <c r="E42" s="40" t="s">
        <v>640</v>
      </c>
      <c r="F42" s="42"/>
      <c r="G42" s="42"/>
      <c r="H42" s="44"/>
    </row>
    <row r="43" spans="1:21" ht="14.85" customHeight="1">
      <c r="A43" s="39" t="str">
        <f t="shared" si="1"/>
        <v>19.00FP</v>
      </c>
      <c r="B43" s="40" t="str">
        <f t="shared" si="0"/>
        <v>19.00</v>
      </c>
      <c r="C43" s="40" t="s">
        <v>657</v>
      </c>
      <c r="D43" s="41" t="s">
        <v>658</v>
      </c>
      <c r="E43" s="40" t="s">
        <v>641</v>
      </c>
      <c r="F43" s="42"/>
      <c r="G43" s="42"/>
      <c r="H43" s="44"/>
    </row>
    <row r="44" spans="1:21" ht="14.85" customHeight="1">
      <c r="A44" s="39" t="str">
        <f t="shared" si="1"/>
        <v>20.00FP</v>
      </c>
      <c r="B44" s="40" t="str">
        <f t="shared" si="0"/>
        <v>20.00</v>
      </c>
      <c r="C44" s="40" t="s">
        <v>657</v>
      </c>
      <c r="D44" s="41" t="s">
        <v>658</v>
      </c>
      <c r="E44" s="40" t="s">
        <v>642</v>
      </c>
      <c r="F44" s="42"/>
      <c r="G44" s="42"/>
      <c r="H44" s="44"/>
    </row>
    <row r="45" spans="1:21" ht="14.85" customHeight="1">
      <c r="A45" s="39" t="str">
        <f t="shared" si="1"/>
        <v>21.00FP</v>
      </c>
      <c r="B45" s="40" t="str">
        <f t="shared" si="0"/>
        <v>21.00</v>
      </c>
      <c r="C45" s="40" t="s">
        <v>657</v>
      </c>
      <c r="D45" s="41" t="s">
        <v>658</v>
      </c>
      <c r="E45" s="40" t="s">
        <v>643</v>
      </c>
      <c r="F45" s="42"/>
      <c r="G45" s="42"/>
      <c r="H45" s="44"/>
    </row>
    <row r="46" spans="1:21" ht="14.85" customHeight="1">
      <c r="A46" s="39" t="str">
        <f t="shared" si="1"/>
        <v>22.00FP</v>
      </c>
      <c r="B46" s="40" t="str">
        <f t="shared" si="0"/>
        <v>22.00</v>
      </c>
      <c r="C46" s="40" t="s">
        <v>657</v>
      </c>
      <c r="D46" s="41" t="s">
        <v>658</v>
      </c>
      <c r="E46" s="40" t="s">
        <v>644</v>
      </c>
      <c r="F46" s="42"/>
      <c r="G46" s="42"/>
      <c r="H46" s="44"/>
    </row>
    <row r="47" spans="1:21" ht="14.85" customHeight="1">
      <c r="A47" s="39" t="str">
        <f t="shared" si="1"/>
        <v>23.00FP</v>
      </c>
      <c r="B47" s="40" t="str">
        <f t="shared" si="0"/>
        <v>23.00</v>
      </c>
      <c r="C47" s="40" t="s">
        <v>657</v>
      </c>
      <c r="D47" s="41" t="s">
        <v>658</v>
      </c>
      <c r="E47" s="40" t="s">
        <v>645</v>
      </c>
      <c r="F47" s="42"/>
      <c r="G47" s="42"/>
      <c r="H47" s="44"/>
    </row>
    <row r="48" spans="1:21" ht="14.85" customHeight="1">
      <c r="A48" s="39" t="str">
        <f t="shared" si="1"/>
        <v>24.00FN</v>
      </c>
      <c r="B48" s="40" t="str">
        <f t="shared" si="0"/>
        <v>24.00</v>
      </c>
      <c r="C48" s="40" t="s">
        <v>659</v>
      </c>
      <c r="D48" s="41" t="s">
        <v>660</v>
      </c>
      <c r="E48" s="40" t="s">
        <v>648</v>
      </c>
      <c r="F48" s="42"/>
      <c r="G48" s="42"/>
      <c r="H48" s="44"/>
    </row>
    <row r="49" spans="1:8" ht="14.85" customHeight="1">
      <c r="A49" s="39" t="str">
        <f t="shared" si="1"/>
        <v>25.00FN</v>
      </c>
      <c r="B49" s="40" t="str">
        <f t="shared" si="0"/>
        <v>25.00</v>
      </c>
      <c r="C49" s="40" t="s">
        <v>659</v>
      </c>
      <c r="D49" s="41" t="s">
        <v>660</v>
      </c>
      <c r="E49" s="40" t="s">
        <v>649</v>
      </c>
      <c r="F49" s="42"/>
      <c r="G49" s="42"/>
      <c r="H49" s="44"/>
    </row>
    <row r="50" spans="1:8" ht="14.85" customHeight="1">
      <c r="A50" s="39" t="str">
        <f t="shared" si="1"/>
        <v>26.00FN</v>
      </c>
      <c r="B50" s="40" t="str">
        <f t="shared" si="0"/>
        <v>26.00</v>
      </c>
      <c r="C50" s="40" t="s">
        <v>659</v>
      </c>
      <c r="D50" s="41" t="s">
        <v>660</v>
      </c>
      <c r="E50" s="40" t="s">
        <v>650</v>
      </c>
      <c r="F50" s="42"/>
      <c r="G50" s="42"/>
      <c r="H50" s="44"/>
    </row>
    <row r="51" spans="1:8" ht="14.85" customHeight="1">
      <c r="A51" s="39" t="str">
        <f t="shared" si="1"/>
        <v>27.00FN</v>
      </c>
      <c r="B51" s="40" t="str">
        <f t="shared" si="0"/>
        <v>27.00</v>
      </c>
      <c r="C51" s="40" t="s">
        <v>659</v>
      </c>
      <c r="D51" s="41" t="s">
        <v>660</v>
      </c>
      <c r="E51" s="40" t="s">
        <v>651</v>
      </c>
      <c r="F51" s="42"/>
      <c r="G51" s="42"/>
      <c r="H51" s="44"/>
    </row>
    <row r="52" spans="1:8" ht="14.85" customHeight="1">
      <c r="A52" s="39" t="str">
        <f t="shared" si="1"/>
        <v>28.00FN</v>
      </c>
      <c r="B52" s="40" t="str">
        <f t="shared" si="0"/>
        <v>28.00</v>
      </c>
      <c r="C52" s="40" t="s">
        <v>659</v>
      </c>
      <c r="D52" s="41" t="s">
        <v>660</v>
      </c>
      <c r="E52" s="40" t="s">
        <v>652</v>
      </c>
      <c r="F52" s="42"/>
      <c r="G52" s="42"/>
      <c r="H52" s="44"/>
    </row>
    <row r="53" spans="1:8" ht="14.85" customHeight="1">
      <c r="A53" s="39" t="str">
        <f t="shared" si="1"/>
        <v>29.00FN</v>
      </c>
      <c r="B53" s="40" t="str">
        <f t="shared" si="0"/>
        <v>29.00</v>
      </c>
      <c r="C53" s="40" t="s">
        <v>659</v>
      </c>
      <c r="D53" s="41" t="s">
        <v>660</v>
      </c>
      <c r="E53" s="40" t="s">
        <v>653</v>
      </c>
      <c r="F53" s="42"/>
      <c r="G53" s="42"/>
      <c r="H53" s="44"/>
    </row>
    <row r="54" spans="1:8" ht="14.85" customHeight="1">
      <c r="A54" s="39" t="str">
        <f t="shared" si="1"/>
        <v>30.00FN</v>
      </c>
      <c r="B54" s="40" t="str">
        <f t="shared" si="0"/>
        <v>30.00</v>
      </c>
      <c r="C54" s="40" t="s">
        <v>659</v>
      </c>
      <c r="D54" s="41" t="s">
        <v>660</v>
      </c>
      <c r="E54" s="40" t="s">
        <v>654</v>
      </c>
      <c r="F54" s="42"/>
      <c r="G54" s="42"/>
      <c r="H54" s="44"/>
    </row>
    <row r="55" spans="1:8" ht="14.85" customHeight="1">
      <c r="A55" s="39" t="str">
        <f t="shared" si="1"/>
        <v>31.00FN</v>
      </c>
      <c r="B55" s="40" t="str">
        <f t="shared" si="0"/>
        <v>31.00</v>
      </c>
      <c r="C55" s="40" t="s">
        <v>659</v>
      </c>
      <c r="D55" s="41" t="s">
        <v>660</v>
      </c>
      <c r="E55" s="40" t="s">
        <v>655</v>
      </c>
      <c r="F55" s="42"/>
      <c r="G55" s="42"/>
      <c r="H55" s="44"/>
    </row>
    <row r="56" spans="1:8">
      <c r="A56" s="39" t="str">
        <f t="shared" si="1"/>
        <v>32.00FN</v>
      </c>
      <c r="B56" s="40" t="str">
        <f t="shared" si="0"/>
        <v>32.00</v>
      </c>
      <c r="C56" s="40" t="s">
        <v>659</v>
      </c>
      <c r="D56" s="41" t="s">
        <v>660</v>
      </c>
      <c r="E56" s="40" t="s">
        <v>656</v>
      </c>
      <c r="F56" s="42"/>
      <c r="G56" s="42"/>
      <c r="H56" s="44"/>
    </row>
  </sheetData>
  <mergeCells count="3">
    <mergeCell ref="F2:G2"/>
    <mergeCell ref="H2:H3"/>
    <mergeCell ref="M3:U34"/>
  </mergeCells>
  <dataValidations count="2">
    <dataValidation type="whole" allowBlank="1" showInputMessage="1" showErrorMessage="1" sqref="H4:H16" xr:uid="{45828F64-AD0F-4B09-ACC9-5BE4FFE44864}">
      <formula1>0</formula1>
      <formula2>10</formula2>
    </dataValidation>
    <dataValidation type="list" allowBlank="1" showInputMessage="1" showErrorMessage="1" sqref="F4:G56" xr:uid="{8B4F80A8-D648-4330-84D3-BC21D9ABEF7A}">
      <formula1>"Y,N"</formula1>
    </dataValidation>
  </dataValidations>
  <pageMargins left="0.5" right="0.5" top="0.5" bottom="0.5" header="0.05" footer="0.05"/>
  <pageSetup paperSize="9" scale="52" orientation="landscape"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5F591-9B7C-43AD-B333-31B047840EB5}">
  <sheetPr codeName="Sheet57">
    <pageSetUpPr autoPageBreaks="0" fitToPage="1"/>
  </sheetPr>
  <dimension ref="A1:M66"/>
  <sheetViews>
    <sheetView zoomScaleNormal="100" workbookViewId="0"/>
  </sheetViews>
  <sheetFormatPr defaultColWidth="9.42578125" defaultRowHeight="12.75"/>
  <cols>
    <col min="1" max="1" width="43.42578125" style="47" customWidth="1"/>
    <col min="2" max="5" width="15.42578125" style="47" customWidth="1"/>
    <col min="6" max="12" width="9.42578125" style="47" customWidth="1"/>
    <col min="13" max="13" width="3.42578125" style="47" customWidth="1"/>
    <col min="14" max="16384" width="9.42578125" style="47"/>
  </cols>
  <sheetData>
    <row r="1" spans="1:13" ht="17.25" customHeight="1">
      <c r="A1" s="625" t="s">
        <v>2011</v>
      </c>
      <c r="B1" s="30"/>
      <c r="C1" s="30"/>
      <c r="D1" s="30"/>
      <c r="E1" s="30"/>
      <c r="F1" s="30"/>
      <c r="G1" s="30"/>
      <c r="H1" s="30"/>
      <c r="I1" s="30"/>
      <c r="J1" s="30"/>
      <c r="K1" s="30"/>
      <c r="L1" s="30"/>
      <c r="M1" s="30"/>
    </row>
    <row r="2" spans="1:13" ht="16.5" customHeight="1">
      <c r="A2" s="328" t="s">
        <v>537</v>
      </c>
      <c r="B2" s="966" t="str">
        <f>'Cover Page'!F15</f>
        <v>&lt;&lt;Enter by Insurer&gt;&gt;</v>
      </c>
      <c r="C2" s="967"/>
    </row>
    <row r="3" spans="1:13" ht="16.5" customHeight="1">
      <c r="A3" s="328" t="s">
        <v>538</v>
      </c>
      <c r="B3" s="895" t="str">
        <f>TEXT(IF('Cover Page'!P13="","",'Cover Page'!P13), "[$-en-HK,1]dd mmm yyyy")</f>
        <v/>
      </c>
      <c r="C3" s="896"/>
    </row>
    <row r="4" spans="1:13" ht="16.5" customHeight="1">
      <c r="A4" s="328" t="s">
        <v>539</v>
      </c>
      <c r="B4" s="1244"/>
      <c r="C4" s="1245"/>
    </row>
    <row r="5" spans="1:13" ht="15" customHeight="1">
      <c r="A5" s="740"/>
    </row>
    <row r="6" spans="1:13" ht="12.75" customHeight="1">
      <c r="A6" s="1246" t="s">
        <v>1967</v>
      </c>
      <c r="B6" s="1247"/>
      <c r="C6" s="1247"/>
      <c r="D6" s="1247"/>
      <c r="E6" s="1247"/>
    </row>
    <row r="7" spans="1:13" ht="13.35" customHeight="1">
      <c r="A7" s="1247"/>
      <c r="B7" s="1247"/>
      <c r="C7" s="1247"/>
      <c r="D7" s="1247"/>
      <c r="E7" s="1247"/>
    </row>
    <row r="9" spans="1:13" ht="13.35" customHeight="1">
      <c r="A9" s="31" t="s">
        <v>540</v>
      </c>
    </row>
    <row r="10" spans="1:13" ht="13.35" customHeight="1">
      <c r="A10" s="741" t="s">
        <v>1968</v>
      </c>
      <c r="B10" s="741" t="s">
        <v>1969</v>
      </c>
      <c r="C10" s="741" t="s">
        <v>1970</v>
      </c>
      <c r="D10" s="741" t="s">
        <v>1971</v>
      </c>
      <c r="E10" s="741" t="s">
        <v>1972</v>
      </c>
    </row>
    <row r="11" spans="1:13" ht="13.35" customHeight="1">
      <c r="A11" s="26" t="s">
        <v>1973</v>
      </c>
      <c r="B11" s="308"/>
      <c r="C11" s="742"/>
      <c r="D11" s="742"/>
      <c r="E11" s="742"/>
    </row>
    <row r="12" spans="1:13" ht="13.35" customHeight="1">
      <c r="A12" s="26" t="s">
        <v>1974</v>
      </c>
      <c r="B12" s="308"/>
      <c r="C12" s="308"/>
      <c r="D12" s="308"/>
      <c r="E12" s="308"/>
    </row>
    <row r="13" spans="1:13" ht="13.35" customHeight="1">
      <c r="A13" s="26" t="s">
        <v>1975</v>
      </c>
      <c r="B13" s="308"/>
      <c r="C13" s="308"/>
      <c r="D13" s="308"/>
      <c r="E13" s="308"/>
    </row>
    <row r="14" spans="1:13" ht="13.35" customHeight="1">
      <c r="A14" s="26" t="s">
        <v>1976</v>
      </c>
      <c r="B14" s="309" t="str">
        <f>IFERROR(B13/B12,"-")</f>
        <v>-</v>
      </c>
      <c r="C14" s="309" t="str">
        <f>IFERROR(C13/C12,"-")</f>
        <v>-</v>
      </c>
      <c r="D14" s="309" t="str">
        <f>IFERROR(D13/D12,"-")</f>
        <v>-</v>
      </c>
      <c r="E14" s="309" t="str">
        <f>IFERROR(E13/E12,"-")</f>
        <v>-</v>
      </c>
    </row>
    <row r="15" spans="1:13" ht="13.35" customHeight="1">
      <c r="A15" s="26" t="s">
        <v>1977</v>
      </c>
      <c r="B15" s="743"/>
      <c r="C15" s="743"/>
      <c r="D15" s="743"/>
      <c r="E15" s="743"/>
    </row>
    <row r="16" spans="1:13" ht="13.35" customHeight="1">
      <c r="A16" s="744"/>
      <c r="B16" s="536"/>
      <c r="C16" s="536"/>
      <c r="D16" s="536"/>
      <c r="E16" s="536"/>
    </row>
    <row r="17" spans="1:5" ht="13.35" customHeight="1">
      <c r="A17" s="741" t="s">
        <v>1978</v>
      </c>
      <c r="B17" s="1248"/>
      <c r="C17" s="1248"/>
      <c r="D17" s="1248"/>
      <c r="E17" s="1248"/>
    </row>
    <row r="18" spans="1:5" ht="69" customHeight="1">
      <c r="A18" s="614" t="s">
        <v>1980</v>
      </c>
      <c r="B18" s="1250"/>
      <c r="C18" s="1250"/>
      <c r="D18" s="1250"/>
      <c r="E18" s="1250"/>
    </row>
    <row r="19" spans="1:5" ht="45" customHeight="1">
      <c r="A19" s="614" t="s">
        <v>1981</v>
      </c>
      <c r="B19" s="1250"/>
      <c r="C19" s="1250"/>
      <c r="D19" s="1250"/>
      <c r="E19" s="1250"/>
    </row>
    <row r="20" spans="1:5" ht="13.35" customHeight="1">
      <c r="A20" s="744"/>
      <c r="B20" s="536"/>
      <c r="C20" s="536"/>
      <c r="D20" s="536"/>
      <c r="E20" s="536"/>
    </row>
    <row r="21" spans="1:5" ht="13.35" customHeight="1">
      <c r="A21" s="741" t="s">
        <v>1982</v>
      </c>
      <c r="B21" s="741" t="s">
        <v>1969</v>
      </c>
      <c r="C21" s="741" t="s">
        <v>1970</v>
      </c>
      <c r="D21" s="741" t="s">
        <v>1971</v>
      </c>
      <c r="E21" s="741" t="s">
        <v>1972</v>
      </c>
    </row>
    <row r="22" spans="1:5" ht="13.35" customHeight="1">
      <c r="A22" s="612" t="s">
        <v>1983</v>
      </c>
      <c r="B22" s="745"/>
      <c r="C22" s="745"/>
      <c r="D22" s="745"/>
      <c r="E22" s="745"/>
    </row>
    <row r="23" spans="1:5" ht="13.35" customHeight="1">
      <c r="A23" s="26" t="s">
        <v>1974</v>
      </c>
      <c r="B23" s="308"/>
      <c r="C23" s="308"/>
      <c r="D23" s="308"/>
      <c r="E23" s="308"/>
    </row>
    <row r="24" spans="1:5" ht="13.35" customHeight="1">
      <c r="A24" s="26" t="s">
        <v>1975</v>
      </c>
      <c r="B24" s="308"/>
      <c r="C24" s="308"/>
      <c r="D24" s="308"/>
      <c r="E24" s="308"/>
    </row>
    <row r="25" spans="1:5" ht="13.35" customHeight="1">
      <c r="A25" s="26" t="s">
        <v>1976</v>
      </c>
      <c r="B25" s="309" t="str">
        <f>IFERROR(B24/B23,"-")</f>
        <v>-</v>
      </c>
      <c r="C25" s="309" t="str">
        <f>IFERROR(C24/C23,"-")</f>
        <v>-</v>
      </c>
      <c r="D25" s="309" t="str">
        <f>IFERROR(D24/D23,"-")</f>
        <v>-</v>
      </c>
      <c r="E25" s="309" t="str">
        <f>IFERROR(E24/E23,"-")</f>
        <v>-</v>
      </c>
    </row>
    <row r="26" spans="1:5" ht="13.35" customHeight="1">
      <c r="A26" s="26" t="s">
        <v>1977</v>
      </c>
      <c r="B26" s="743"/>
      <c r="C26" s="743"/>
      <c r="D26" s="743"/>
      <c r="E26" s="743"/>
    </row>
    <row r="27" spans="1:5" ht="13.35" customHeight="1">
      <c r="A27" s="612" t="s">
        <v>1984</v>
      </c>
      <c r="B27" s="745"/>
      <c r="C27" s="745"/>
      <c r="D27" s="745"/>
      <c r="E27" s="745"/>
    </row>
    <row r="28" spans="1:5" ht="13.35" customHeight="1">
      <c r="A28" s="26" t="s">
        <v>1974</v>
      </c>
      <c r="B28" s="308"/>
      <c r="C28" s="308"/>
      <c r="D28" s="308"/>
      <c r="E28" s="308"/>
    </row>
    <row r="29" spans="1:5" ht="13.35" customHeight="1">
      <c r="A29" s="26" t="s">
        <v>1975</v>
      </c>
      <c r="B29" s="308"/>
      <c r="C29" s="308"/>
      <c r="D29" s="308"/>
      <c r="E29" s="308"/>
    </row>
    <row r="30" spans="1:5" ht="13.35" customHeight="1">
      <c r="A30" s="26" t="s">
        <v>1976</v>
      </c>
      <c r="B30" s="310" t="str">
        <f>IFERROR(B29/B28,"-")</f>
        <v>-</v>
      </c>
      <c r="C30" s="310" t="str">
        <f>IFERROR(C29/C28,"-")</f>
        <v>-</v>
      </c>
      <c r="D30" s="310" t="str">
        <f>IFERROR(D29/D28,"-")</f>
        <v>-</v>
      </c>
      <c r="E30" s="310" t="str">
        <f>IFERROR(E29/E28,"-")</f>
        <v>-</v>
      </c>
    </row>
    <row r="31" spans="1:5" ht="13.35" customHeight="1">
      <c r="A31" s="26" t="s">
        <v>1977</v>
      </c>
      <c r="B31" s="743"/>
      <c r="C31" s="743"/>
      <c r="D31" s="743"/>
      <c r="E31" s="743"/>
    </row>
    <row r="32" spans="1:5" ht="13.35" customHeight="1">
      <c r="A32" s="536"/>
      <c r="B32" s="536"/>
      <c r="C32" s="536"/>
      <c r="D32" s="536"/>
      <c r="E32" s="536"/>
    </row>
    <row r="33" spans="1:5" ht="45" customHeight="1">
      <c r="A33" s="741" t="s">
        <v>1985</v>
      </c>
      <c r="B33" s="1250"/>
      <c r="C33" s="1250"/>
      <c r="D33" s="1250"/>
      <c r="E33" s="1250"/>
    </row>
    <row r="34" spans="1:5" ht="26.25" customHeight="1">
      <c r="A34" s="614" t="s">
        <v>1986</v>
      </c>
      <c r="B34" s="1250"/>
      <c r="C34" s="1250"/>
      <c r="D34" s="1250"/>
      <c r="E34" s="1250"/>
    </row>
    <row r="35" spans="1:5" ht="15" customHeight="1">
      <c r="A35" s="614" t="s">
        <v>1987</v>
      </c>
      <c r="B35" s="1251"/>
      <c r="C35" s="1252"/>
      <c r="D35" s="1252"/>
      <c r="E35" s="1252"/>
    </row>
    <row r="36" spans="1:5" ht="39.75" customHeight="1">
      <c r="A36" s="614" t="s">
        <v>1988</v>
      </c>
      <c r="B36" s="1251"/>
      <c r="C36" s="1252"/>
      <c r="D36" s="1252"/>
      <c r="E36" s="1252"/>
    </row>
    <row r="37" spans="1:5" ht="26.85" customHeight="1">
      <c r="A37" s="614" t="s">
        <v>1989</v>
      </c>
      <c r="B37" s="1249"/>
      <c r="C37" s="1249"/>
      <c r="D37" s="1249"/>
      <c r="E37" s="1249"/>
    </row>
    <row r="38" spans="1:5" ht="15" customHeight="1">
      <c r="A38" s="614" t="s">
        <v>1990</v>
      </c>
      <c r="B38" s="1251"/>
      <c r="C38" s="1252"/>
      <c r="D38" s="1252"/>
      <c r="E38" s="1252"/>
    </row>
    <row r="39" spans="1:5" ht="39.75" customHeight="1">
      <c r="A39" s="614" t="s">
        <v>1991</v>
      </c>
      <c r="B39" s="1251"/>
      <c r="C39" s="1252"/>
      <c r="D39" s="1252"/>
      <c r="E39" s="1252"/>
    </row>
    <row r="40" spans="1:5" ht="26.85" customHeight="1">
      <c r="A40" s="614" t="s">
        <v>1992</v>
      </c>
      <c r="B40" s="1249"/>
      <c r="C40" s="1249"/>
      <c r="D40" s="1249"/>
      <c r="E40" s="1249"/>
    </row>
    <row r="41" spans="1:5" ht="15" customHeight="1">
      <c r="A41" s="614" t="s">
        <v>1993</v>
      </c>
      <c r="B41" s="1251"/>
      <c r="C41" s="1252"/>
      <c r="D41" s="1252"/>
      <c r="E41" s="1252"/>
    </row>
    <row r="42" spans="1:5" ht="39.75" customHeight="1">
      <c r="A42" s="614" t="s">
        <v>1994</v>
      </c>
      <c r="B42" s="1251"/>
      <c r="C42" s="1252"/>
      <c r="D42" s="1252"/>
      <c r="E42" s="1252"/>
    </row>
    <row r="43" spans="1:5" ht="26.85" customHeight="1">
      <c r="A43" s="614" t="s">
        <v>1995</v>
      </c>
      <c r="B43" s="1249"/>
      <c r="C43" s="1249"/>
      <c r="D43" s="1249"/>
      <c r="E43" s="1249"/>
    </row>
    <row r="44" spans="1:5" ht="15" customHeight="1">
      <c r="A44" s="614" t="s">
        <v>1996</v>
      </c>
      <c r="B44" s="1251"/>
      <c r="C44" s="1252"/>
      <c r="D44" s="1252"/>
      <c r="E44" s="1252"/>
    </row>
    <row r="45" spans="1:5" ht="39.75" customHeight="1">
      <c r="A45" s="614" t="s">
        <v>1997</v>
      </c>
      <c r="B45" s="1251"/>
      <c r="C45" s="1252"/>
      <c r="D45" s="1252"/>
      <c r="E45" s="1252"/>
    </row>
    <row r="46" spans="1:5" ht="26.85" customHeight="1">
      <c r="A46" s="614" t="s">
        <v>1998</v>
      </c>
      <c r="B46" s="1251"/>
      <c r="C46" s="1252"/>
      <c r="D46" s="1252"/>
      <c r="E46" s="1252"/>
    </row>
    <row r="47" spans="1:5" ht="15" customHeight="1">
      <c r="A47" s="614" t="s">
        <v>1999</v>
      </c>
      <c r="B47" s="1251"/>
      <c r="C47" s="1252"/>
      <c r="D47" s="1252"/>
      <c r="E47" s="1252"/>
    </row>
    <row r="48" spans="1:5" ht="39.75" customHeight="1">
      <c r="A48" s="614" t="s">
        <v>2000</v>
      </c>
      <c r="B48" s="1251"/>
      <c r="C48" s="1252"/>
      <c r="D48" s="1252"/>
      <c r="E48" s="1252"/>
    </row>
    <row r="49" spans="1:5" ht="13.35" customHeight="1">
      <c r="A49" s="614" t="s">
        <v>2001</v>
      </c>
      <c r="B49" s="1250"/>
      <c r="C49" s="1250"/>
      <c r="D49" s="1250"/>
      <c r="E49" s="1250"/>
    </row>
    <row r="50" spans="1:5" ht="15" customHeight="1">
      <c r="A50" s="614" t="s">
        <v>2002</v>
      </c>
      <c r="B50" s="1251"/>
      <c r="C50" s="1252"/>
      <c r="D50" s="1252"/>
      <c r="E50" s="1252"/>
    </row>
    <row r="51" spans="1:5" ht="39.75" customHeight="1">
      <c r="A51" s="614" t="s">
        <v>2003</v>
      </c>
      <c r="B51" s="1251"/>
      <c r="C51" s="1252"/>
      <c r="D51" s="1252"/>
      <c r="E51" s="1252"/>
    </row>
    <row r="52" spans="1:5" ht="13.35" customHeight="1">
      <c r="A52" s="744"/>
      <c r="B52" s="536"/>
      <c r="C52" s="536"/>
      <c r="D52" s="536"/>
      <c r="E52" s="536"/>
    </row>
    <row r="53" spans="1:5" ht="13.35" customHeight="1">
      <c r="A53" s="741" t="s">
        <v>2004</v>
      </c>
      <c r="B53" s="741" t="s">
        <v>1969</v>
      </c>
      <c r="C53" s="741" t="s">
        <v>1970</v>
      </c>
      <c r="D53" s="741" t="s">
        <v>1971</v>
      </c>
      <c r="E53" s="741" t="s">
        <v>1972</v>
      </c>
    </row>
    <row r="54" spans="1:5" ht="13.35" customHeight="1">
      <c r="A54" s="612" t="s">
        <v>1983</v>
      </c>
      <c r="B54" s="742"/>
      <c r="C54" s="742"/>
      <c r="D54" s="742"/>
      <c r="E54" s="742"/>
    </row>
    <row r="55" spans="1:5" ht="13.35" customHeight="1">
      <c r="A55" s="26" t="s">
        <v>1974</v>
      </c>
      <c r="B55" s="746">
        <f t="shared" ref="B55:E56" si="0">B23-B12</f>
        <v>0</v>
      </c>
      <c r="C55" s="746">
        <f t="shared" si="0"/>
        <v>0</v>
      </c>
      <c r="D55" s="746">
        <f t="shared" si="0"/>
        <v>0</v>
      </c>
      <c r="E55" s="746">
        <f t="shared" si="0"/>
        <v>0</v>
      </c>
    </row>
    <row r="56" spans="1:5" ht="13.35" customHeight="1">
      <c r="A56" s="26" t="s">
        <v>1975</v>
      </c>
      <c r="B56" s="746">
        <f t="shared" si="0"/>
        <v>0</v>
      </c>
      <c r="C56" s="746">
        <f t="shared" si="0"/>
        <v>0</v>
      </c>
      <c r="D56" s="746">
        <f t="shared" si="0"/>
        <v>0</v>
      </c>
      <c r="E56" s="746">
        <f t="shared" si="0"/>
        <v>0</v>
      </c>
    </row>
    <row r="57" spans="1:5" ht="13.35" customHeight="1">
      <c r="A57" s="26" t="s">
        <v>1976</v>
      </c>
      <c r="B57" s="309" t="str">
        <f>IFERROR(B25-B14,"-")</f>
        <v>-</v>
      </c>
      <c r="C57" s="309" t="str">
        <f>IFERROR(C25-C14,"-")</f>
        <v>-</v>
      </c>
      <c r="D57" s="309" t="str">
        <f>IFERROR(D25-D14,"-")</f>
        <v>-</v>
      </c>
      <c r="E57" s="309" t="str">
        <f>IFERROR(E25-E14,"-")</f>
        <v>-</v>
      </c>
    </row>
    <row r="58" spans="1:5" ht="13.35" customHeight="1">
      <c r="A58" s="612" t="s">
        <v>1984</v>
      </c>
      <c r="B58" s="742"/>
      <c r="C58" s="742"/>
      <c r="D58" s="742"/>
      <c r="E58" s="742"/>
    </row>
    <row r="59" spans="1:5" ht="13.35" customHeight="1">
      <c r="A59" s="26" t="s">
        <v>1974</v>
      </c>
      <c r="B59" s="746">
        <f t="shared" ref="B59:E60" si="1">B28-B12</f>
        <v>0</v>
      </c>
      <c r="C59" s="746">
        <f t="shared" si="1"/>
        <v>0</v>
      </c>
      <c r="D59" s="746">
        <f t="shared" si="1"/>
        <v>0</v>
      </c>
      <c r="E59" s="746">
        <f t="shared" si="1"/>
        <v>0</v>
      </c>
    </row>
    <row r="60" spans="1:5" ht="13.35" customHeight="1">
      <c r="A60" s="26" t="s">
        <v>1975</v>
      </c>
      <c r="B60" s="746">
        <f t="shared" si="1"/>
        <v>0</v>
      </c>
      <c r="C60" s="746">
        <f t="shared" si="1"/>
        <v>0</v>
      </c>
      <c r="D60" s="746">
        <f t="shared" si="1"/>
        <v>0</v>
      </c>
      <c r="E60" s="746">
        <f t="shared" si="1"/>
        <v>0</v>
      </c>
    </row>
    <row r="61" spans="1:5" ht="13.35" customHeight="1">
      <c r="A61" s="26" t="s">
        <v>1976</v>
      </c>
      <c r="B61" s="309" t="str">
        <f>IFERROR(B30-B14,"-")</f>
        <v>-</v>
      </c>
      <c r="C61" s="309" t="str">
        <f>IFERROR(C30-C14,"-")</f>
        <v>-</v>
      </c>
      <c r="D61" s="309" t="str">
        <f>IFERROR(D30-D14,"-")</f>
        <v>-</v>
      </c>
      <c r="E61" s="309" t="str">
        <f>IFERROR(E30-E14,"-")</f>
        <v>-</v>
      </c>
    </row>
    <row r="63" spans="1:5" ht="13.35" customHeight="1">
      <c r="A63" s="747"/>
    </row>
    <row r="64" spans="1:5" ht="13.35" customHeight="1">
      <c r="A64" s="748"/>
    </row>
    <row r="65" spans="1:1" ht="13.35" customHeight="1">
      <c r="A65" s="748"/>
    </row>
    <row r="66" spans="1:1">
      <c r="A66" s="749"/>
    </row>
  </sheetData>
  <mergeCells count="26">
    <mergeCell ref="B50:E50"/>
    <mergeCell ref="B51:E51"/>
    <mergeCell ref="B44:E44"/>
    <mergeCell ref="B45:E45"/>
    <mergeCell ref="B46:E46"/>
    <mergeCell ref="B47:E47"/>
    <mergeCell ref="B48:E48"/>
    <mergeCell ref="B49:E49"/>
    <mergeCell ref="B43:E43"/>
    <mergeCell ref="B19:E19"/>
    <mergeCell ref="B33:E33"/>
    <mergeCell ref="B34:E34"/>
    <mergeCell ref="B35:E35"/>
    <mergeCell ref="B36:E36"/>
    <mergeCell ref="B37:E37"/>
    <mergeCell ref="B38:E38"/>
    <mergeCell ref="B39:E39"/>
    <mergeCell ref="B40:E40"/>
    <mergeCell ref="B41:E41"/>
    <mergeCell ref="B42:E42"/>
    <mergeCell ref="B18:E18"/>
    <mergeCell ref="B2:C2"/>
    <mergeCell ref="B3:C3"/>
    <mergeCell ref="B4:C4"/>
    <mergeCell ref="A6:E7"/>
    <mergeCell ref="B17:E17"/>
  </mergeCells>
  <dataValidations count="1">
    <dataValidation type="decimal" allowBlank="1" showInputMessage="1" showErrorMessage="1" errorTitle="Error" error="Please enter a number of +/- 11 digits" sqref="B11 B31:E31 B28:E29 B26:E26 B23:E24 B15:E15 B12:E13" xr:uid="{6F3FBA14-C8D7-48AC-86C4-785CA072873E}">
      <formula1>-99999999999</formula1>
      <formula2>99999999999</formula2>
    </dataValidation>
  </dataValidations>
  <hyperlinks>
    <hyperlink ref="B21" location="_ftn1" display="_ftn1" xr:uid="{181F1E80-AD58-4D3C-8026-C18E397CFBF1}"/>
    <hyperlink ref="B53" location="_ftn1" display="_ftn1" xr:uid="{42DC9201-CC48-46F8-AB68-0EF04CF41336}"/>
  </hyperlinks>
  <pageMargins left="0.25" right="0.25" top="0.75" bottom="0.75" header="0.3" footer="0.3"/>
  <pageSetup paperSize="8" scale="82" fitToHeight="0" orientation="portrait" r:id="rId1"/>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20B05-CE8C-4F3A-9B0F-B78772B8CA51}">
  <sheetPr codeName="Sheet58">
    <pageSetUpPr fitToPage="1"/>
  </sheetPr>
  <dimension ref="A1:X242"/>
  <sheetViews>
    <sheetView zoomScale="80" zoomScaleNormal="80" workbookViewId="0"/>
  </sheetViews>
  <sheetFormatPr defaultColWidth="10.42578125" defaultRowHeight="12.75"/>
  <cols>
    <col min="1" max="1" width="16.42578125" style="285" customWidth="1"/>
    <col min="2" max="2" width="4.42578125" style="285" customWidth="1"/>
    <col min="3" max="3" width="5.42578125" style="285" customWidth="1"/>
    <col min="4" max="4" width="63.42578125" style="285" customWidth="1"/>
    <col min="5" max="8" width="14.42578125" style="285" customWidth="1"/>
    <col min="9" max="10" width="10.42578125" style="285" customWidth="1"/>
    <col min="11" max="11" width="12.42578125" style="285" customWidth="1"/>
    <col min="12" max="17" width="14.42578125" style="285" customWidth="1"/>
    <col min="18" max="18" width="10.42578125" style="285" customWidth="1"/>
    <col min="19" max="24" width="14.42578125" style="285" customWidth="1"/>
    <col min="25" max="16384" width="10.42578125" style="285"/>
  </cols>
  <sheetData>
    <row r="1" spans="1:18" ht="17.25" customHeight="1">
      <c r="A1" s="750" t="s">
        <v>2012</v>
      </c>
      <c r="B1" s="751"/>
      <c r="C1" s="751"/>
      <c r="D1" s="751"/>
      <c r="E1" s="751"/>
      <c r="F1" s="751"/>
      <c r="G1" s="751"/>
      <c r="H1" s="751"/>
      <c r="I1" s="751"/>
      <c r="J1" s="751"/>
      <c r="K1" s="751"/>
      <c r="L1" s="751"/>
      <c r="M1" s="751"/>
      <c r="N1" s="752"/>
    </row>
    <row r="2" spans="1:18" ht="17.25" customHeight="1">
      <c r="A2" s="698" t="s">
        <v>537</v>
      </c>
      <c r="B2" s="1256" t="str">
        <f>'Cover Page'!F15</f>
        <v>&lt;&lt;Enter by Insurer&gt;&gt;</v>
      </c>
      <c r="C2" s="1257"/>
      <c r="D2" s="1258"/>
      <c r="E2" s="36"/>
      <c r="L2" s="672"/>
      <c r="M2" s="672"/>
      <c r="N2" s="752"/>
    </row>
    <row r="3" spans="1:18" ht="17.25" customHeight="1">
      <c r="A3" s="698" t="s">
        <v>538</v>
      </c>
      <c r="B3" s="1256" t="str">
        <f>TEXT(IF('Cover Page'!P13="","",'Cover Page'!P13), "[$-en-HK,1]dd mmm yyyy")</f>
        <v/>
      </c>
      <c r="C3" s="1257"/>
      <c r="D3" s="1258"/>
      <c r="E3" s="753"/>
      <c r="L3" s="672"/>
      <c r="M3" s="672"/>
      <c r="N3" s="752"/>
    </row>
    <row r="4" spans="1:18" ht="17.25" customHeight="1">
      <c r="A4" s="698" t="s">
        <v>539</v>
      </c>
      <c r="B4" s="1256" t="str">
        <f>IF(B3="","Please fill in the Financial Reporting Month",TEXT('Cover Page'!U13+1,"[$-en-HK,1]dd mmm yyyy") &amp;" - "&amp;TEXT(B3,"[$-en-HK,1]dd mmm yyyy"))</f>
        <v>Please fill in the Financial Reporting Month</v>
      </c>
      <c r="C4" s="1257"/>
      <c r="D4" s="1258"/>
      <c r="E4" s="753"/>
      <c r="L4" s="672"/>
      <c r="M4" s="672"/>
      <c r="N4" s="752"/>
    </row>
    <row r="5" spans="1:18" ht="13.35" customHeight="1">
      <c r="A5" s="754"/>
      <c r="B5" s="754"/>
      <c r="C5" s="753"/>
      <c r="D5" s="753"/>
      <c r="E5" s="753"/>
      <c r="L5" s="672"/>
      <c r="M5" s="672"/>
      <c r="N5" s="752"/>
    </row>
    <row r="6" spans="1:18" ht="13.35" customHeight="1">
      <c r="A6" s="676" t="s">
        <v>2013</v>
      </c>
    </row>
    <row r="7" spans="1:18" ht="13.35" customHeight="1">
      <c r="A7" s="677"/>
    </row>
    <row r="8" spans="1:18" ht="20.25" customHeight="1">
      <c r="A8" s="755" t="s">
        <v>2014</v>
      </c>
      <c r="B8" s="756"/>
      <c r="C8" s="756"/>
    </row>
    <row r="9" spans="1:18" ht="79.349999999999994" customHeight="1">
      <c r="A9" s="674">
        <v>1</v>
      </c>
      <c r="B9" s="674" t="s">
        <v>1433</v>
      </c>
      <c r="C9" s="674"/>
      <c r="D9" s="293" t="s">
        <v>2015</v>
      </c>
      <c r="E9" s="238"/>
      <c r="F9" s="286"/>
      <c r="G9" s="286"/>
      <c r="H9" s="286"/>
      <c r="I9" s="286"/>
      <c r="J9" s="286"/>
      <c r="K9" s="286"/>
      <c r="L9" s="293"/>
      <c r="M9" s="293"/>
      <c r="O9" s="752"/>
      <c r="P9" s="287"/>
      <c r="Q9" s="287"/>
      <c r="R9" s="287"/>
    </row>
    <row r="10" spans="1:18" ht="53.1" customHeight="1">
      <c r="A10" s="674"/>
      <c r="B10" s="674" t="s">
        <v>1434</v>
      </c>
      <c r="C10" s="674"/>
      <c r="D10" s="293" t="s">
        <v>2016</v>
      </c>
      <c r="E10" s="312" t="s">
        <v>2017</v>
      </c>
      <c r="F10" s="312" t="s">
        <v>2018</v>
      </c>
      <c r="G10" s="312" t="s">
        <v>2019</v>
      </c>
      <c r="H10" s="312" t="s">
        <v>2020</v>
      </c>
      <c r="I10" s="312" t="s">
        <v>2021</v>
      </c>
      <c r="J10" s="312" t="s">
        <v>2022</v>
      </c>
      <c r="K10" s="312" t="s">
        <v>2023</v>
      </c>
      <c r="L10" s="293"/>
      <c r="M10" s="293"/>
      <c r="O10" s="757"/>
    </row>
    <row r="11" spans="1:18" ht="13.35" customHeight="1">
      <c r="A11" s="674"/>
      <c r="B11" s="758"/>
      <c r="C11" s="758"/>
      <c r="D11" s="293"/>
      <c r="E11" s="292"/>
      <c r="F11" s="292"/>
      <c r="G11" s="292"/>
      <c r="H11" s="292"/>
      <c r="I11" s="313"/>
      <c r="J11" s="292"/>
      <c r="K11" s="313"/>
      <c r="L11" s="293"/>
      <c r="M11" s="293"/>
      <c r="O11" s="287"/>
      <c r="P11" s="287"/>
      <c r="Q11" s="287"/>
      <c r="R11" s="287"/>
    </row>
    <row r="12" spans="1:18" ht="13.35" customHeight="1">
      <c r="A12" s="674"/>
      <c r="B12" s="758"/>
      <c r="C12" s="758"/>
      <c r="D12" s="293"/>
      <c r="E12" s="292"/>
      <c r="F12" s="292"/>
      <c r="G12" s="292"/>
      <c r="H12" s="292"/>
      <c r="I12" s="313"/>
      <c r="J12" s="292"/>
      <c r="K12" s="313"/>
      <c r="L12" s="293"/>
      <c r="M12" s="293"/>
      <c r="O12" s="287"/>
      <c r="P12" s="287"/>
      <c r="Q12" s="287"/>
      <c r="R12" s="287"/>
    </row>
    <row r="13" spans="1:18" ht="13.35" customHeight="1">
      <c r="A13" s="674"/>
      <c r="B13" s="675"/>
      <c r="C13" s="758"/>
      <c r="D13" s="293"/>
      <c r="E13" s="292"/>
      <c r="F13" s="292"/>
      <c r="G13" s="292"/>
      <c r="H13" s="292"/>
      <c r="I13" s="313"/>
      <c r="J13" s="292"/>
      <c r="K13" s="313"/>
      <c r="L13" s="293"/>
      <c r="M13" s="293"/>
      <c r="O13" s="287"/>
      <c r="P13" s="287"/>
      <c r="Q13" s="287"/>
      <c r="R13" s="287"/>
    </row>
    <row r="14" spans="1:18" s="36" customFormat="1" ht="36.75" customHeight="1">
      <c r="E14" s="344"/>
      <c r="F14" s="344"/>
      <c r="G14" s="344"/>
      <c r="H14" s="344"/>
      <c r="I14" s="344"/>
      <c r="J14" s="344"/>
      <c r="K14" s="344"/>
    </row>
    <row r="15" spans="1:18" ht="13.35" customHeight="1">
      <c r="A15" s="36"/>
      <c r="B15" s="36"/>
      <c r="C15" s="36"/>
      <c r="D15" s="36"/>
      <c r="E15" s="36"/>
      <c r="F15" s="36"/>
      <c r="G15" s="36"/>
      <c r="H15" s="36"/>
      <c r="I15" s="36"/>
      <c r="J15" s="36"/>
      <c r="K15" s="36"/>
      <c r="L15" s="36"/>
      <c r="M15" s="36"/>
      <c r="O15" s="287"/>
      <c r="P15" s="287"/>
      <c r="Q15" s="287"/>
      <c r="R15" s="287"/>
    </row>
    <row r="16" spans="1:18" ht="92.25" customHeight="1">
      <c r="A16" s="674">
        <v>2</v>
      </c>
      <c r="B16" s="675"/>
      <c r="C16" s="675"/>
      <c r="D16" s="293" t="s">
        <v>2024</v>
      </c>
      <c r="E16" s="1253" t="s">
        <v>92</v>
      </c>
      <c r="F16" s="1254"/>
      <c r="G16" s="1254"/>
      <c r="H16" s="1254"/>
      <c r="I16" s="1254"/>
      <c r="J16" s="1255"/>
      <c r="K16" s="286"/>
      <c r="L16" s="293"/>
      <c r="M16" s="293"/>
      <c r="O16" s="287"/>
      <c r="P16" s="287"/>
      <c r="Q16" s="287"/>
      <c r="R16" s="287"/>
    </row>
    <row r="17" spans="1:18" ht="13.35" customHeight="1">
      <c r="A17" s="36"/>
      <c r="B17" s="36"/>
      <c r="C17" s="36"/>
      <c r="D17" s="31"/>
      <c r="E17" s="31"/>
      <c r="F17" s="31"/>
      <c r="G17" s="31"/>
      <c r="H17" s="31"/>
      <c r="I17" s="31"/>
      <c r="J17" s="31"/>
      <c r="K17" s="36"/>
      <c r="L17" s="36"/>
      <c r="M17" s="36"/>
      <c r="O17" s="287"/>
      <c r="P17" s="287"/>
      <c r="Q17" s="287"/>
      <c r="R17" s="287"/>
    </row>
    <row r="18" spans="1:18" ht="26.85" customHeight="1">
      <c r="A18" s="674">
        <v>3</v>
      </c>
      <c r="B18" s="674" t="s">
        <v>1433</v>
      </c>
      <c r="C18" s="758"/>
      <c r="D18" s="293" t="s">
        <v>2025</v>
      </c>
      <c r="E18" s="238"/>
      <c r="F18" s="286"/>
      <c r="G18" s="286"/>
      <c r="H18" s="286"/>
      <c r="I18" s="286"/>
      <c r="J18" s="286"/>
      <c r="K18" s="286"/>
      <c r="L18" s="293"/>
      <c r="M18" s="293"/>
      <c r="O18" s="287"/>
      <c r="P18" s="287"/>
      <c r="Q18" s="287"/>
      <c r="R18" s="287"/>
    </row>
    <row r="19" spans="1:18" ht="26.85" customHeight="1">
      <c r="A19" s="674"/>
      <c r="B19" s="674" t="s">
        <v>1434</v>
      </c>
      <c r="C19" s="674"/>
      <c r="D19" s="293" t="s">
        <v>2026</v>
      </c>
      <c r="E19" s="286"/>
      <c r="F19" s="286"/>
      <c r="G19" s="286"/>
      <c r="H19" s="286"/>
      <c r="I19" s="286"/>
      <c r="J19" s="286"/>
      <c r="K19" s="286"/>
      <c r="L19" s="293"/>
      <c r="M19" s="293"/>
      <c r="O19" s="287"/>
      <c r="P19" s="287"/>
      <c r="Q19" s="287"/>
      <c r="R19" s="287"/>
    </row>
    <row r="20" spans="1:18" ht="13.35" customHeight="1">
      <c r="A20" s="674"/>
      <c r="B20" s="674"/>
      <c r="C20" s="674"/>
      <c r="D20" s="293"/>
      <c r="E20" s="314" t="s">
        <v>2027</v>
      </c>
      <c r="F20" s="314" t="s">
        <v>2028</v>
      </c>
      <c r="G20" s="314" t="s">
        <v>2029</v>
      </c>
      <c r="H20" s="314" t="s">
        <v>2030</v>
      </c>
      <c r="I20" s="286"/>
      <c r="J20" s="286"/>
      <c r="K20" s="286"/>
      <c r="L20" s="293"/>
      <c r="M20" s="293"/>
      <c r="O20" s="287"/>
      <c r="P20" s="287"/>
      <c r="Q20" s="287"/>
      <c r="R20" s="287"/>
    </row>
    <row r="21" spans="1:18" ht="18" customHeight="1">
      <c r="A21" s="674"/>
      <c r="B21" s="759"/>
      <c r="C21" s="758" t="s">
        <v>1909</v>
      </c>
      <c r="D21" s="293" t="s">
        <v>2031</v>
      </c>
      <c r="E21" s="292"/>
      <c r="F21" s="292"/>
      <c r="G21" s="292"/>
      <c r="H21" s="292"/>
      <c r="I21" s="31"/>
      <c r="J21" s="31"/>
      <c r="K21" s="286"/>
      <c r="L21" s="293"/>
      <c r="M21" s="293"/>
    </row>
    <row r="22" spans="1:18" ht="13.35" customHeight="1">
      <c r="A22" s="674"/>
      <c r="B22" s="675"/>
      <c r="C22" s="758" t="s">
        <v>2032</v>
      </c>
      <c r="D22" s="293" t="s">
        <v>2033</v>
      </c>
      <c r="E22" s="292"/>
      <c r="F22" s="292"/>
      <c r="G22" s="292"/>
      <c r="H22" s="292"/>
      <c r="I22" s="31"/>
      <c r="J22" s="31"/>
      <c r="K22" s="286"/>
      <c r="L22" s="293"/>
      <c r="M22" s="293"/>
      <c r="O22" s="287"/>
      <c r="P22" s="287"/>
      <c r="Q22" s="287"/>
      <c r="R22" s="287"/>
    </row>
    <row r="23" spans="1:18" ht="26.85" customHeight="1">
      <c r="A23" s="674"/>
      <c r="B23" s="675"/>
      <c r="C23" s="758" t="s">
        <v>2034</v>
      </c>
      <c r="D23" s="293" t="s">
        <v>2035</v>
      </c>
      <c r="E23" s="238"/>
      <c r="F23" s="238"/>
      <c r="G23" s="238"/>
      <c r="H23" s="238"/>
      <c r="I23" s="31"/>
      <c r="J23" s="31"/>
      <c r="K23" s="286"/>
      <c r="L23" s="293"/>
      <c r="M23" s="293"/>
      <c r="O23" s="287"/>
      <c r="P23" s="287"/>
      <c r="Q23" s="287"/>
      <c r="R23" s="287"/>
    </row>
    <row r="24" spans="1:18" ht="26.85" customHeight="1">
      <c r="A24" s="674"/>
      <c r="B24" s="675"/>
      <c r="C24" s="675" t="s">
        <v>2036</v>
      </c>
      <c r="D24" s="293" t="s">
        <v>2037</v>
      </c>
      <c r="E24" s="292"/>
      <c r="F24" s="292"/>
      <c r="G24" s="292"/>
      <c r="H24" s="292"/>
      <c r="I24" s="31"/>
      <c r="J24" s="31"/>
      <c r="K24" s="286"/>
      <c r="L24" s="293"/>
      <c r="M24" s="293"/>
      <c r="O24" s="287"/>
      <c r="P24" s="287"/>
      <c r="Q24" s="287"/>
      <c r="R24" s="287"/>
    </row>
    <row r="25" spans="1:18" ht="39.75" customHeight="1">
      <c r="A25" s="674"/>
      <c r="B25" s="674" t="s">
        <v>1458</v>
      </c>
      <c r="C25" s="760"/>
      <c r="D25" s="293" t="s">
        <v>2038</v>
      </c>
      <c r="E25" s="315"/>
      <c r="F25" s="286"/>
      <c r="G25" s="286"/>
      <c r="H25" s="286"/>
      <c r="I25" s="286"/>
      <c r="J25" s="286"/>
      <c r="K25" s="286"/>
      <c r="L25" s="293"/>
      <c r="M25" s="293"/>
      <c r="O25" s="287"/>
      <c r="P25" s="287"/>
      <c r="Q25" s="287"/>
      <c r="R25" s="287"/>
    </row>
    <row r="26" spans="1:18" ht="13.35" customHeight="1">
      <c r="A26" s="674"/>
      <c r="B26" s="674" t="s">
        <v>1459</v>
      </c>
      <c r="C26" s="761"/>
      <c r="D26" s="293" t="s">
        <v>2039</v>
      </c>
      <c r="E26" s="1259"/>
      <c r="F26" s="1260"/>
      <c r="G26" s="1260"/>
      <c r="H26" s="1260"/>
      <c r="I26" s="1260"/>
      <c r="J26" s="1261"/>
      <c r="K26" s="286"/>
      <c r="L26" s="293"/>
      <c r="M26" s="293"/>
      <c r="O26" s="287"/>
      <c r="P26" s="287"/>
      <c r="Q26" s="287"/>
      <c r="R26" s="287"/>
    </row>
    <row r="27" spans="1:18" ht="13.35" customHeight="1">
      <c r="A27" s="36"/>
      <c r="B27" s="36"/>
      <c r="C27" s="36"/>
      <c r="D27" s="31"/>
      <c r="E27" s="31"/>
      <c r="F27" s="31"/>
      <c r="G27" s="31"/>
      <c r="H27" s="31"/>
      <c r="I27" s="31"/>
      <c r="J27" s="31"/>
      <c r="K27" s="36"/>
      <c r="L27" s="36"/>
      <c r="M27" s="36"/>
      <c r="O27" s="287"/>
      <c r="P27" s="287"/>
      <c r="Q27" s="287"/>
      <c r="R27" s="287"/>
    </row>
    <row r="28" spans="1:18" ht="92.85" customHeight="1">
      <c r="A28" s="674">
        <v>4</v>
      </c>
      <c r="B28" s="675"/>
      <c r="C28" s="675"/>
      <c r="D28" s="286" t="s">
        <v>2040</v>
      </c>
      <c r="E28" s="1253" t="s">
        <v>92</v>
      </c>
      <c r="F28" s="1254"/>
      <c r="G28" s="1254"/>
      <c r="H28" s="1254"/>
      <c r="I28" s="1254"/>
      <c r="J28" s="1255"/>
      <c r="K28" s="286"/>
      <c r="L28" s="293"/>
      <c r="M28" s="293"/>
      <c r="O28" s="287"/>
      <c r="P28" s="287"/>
      <c r="Q28" s="287"/>
      <c r="R28" s="287"/>
    </row>
    <row r="29" spans="1:18" ht="13.35" customHeight="1">
      <c r="A29" s="36"/>
      <c r="B29" s="36"/>
      <c r="C29" s="36"/>
      <c r="D29" s="683"/>
      <c r="E29" s="1262" t="s">
        <v>2041</v>
      </c>
      <c r="F29" s="1263"/>
      <c r="G29" s="1263"/>
      <c r="H29" s="1263"/>
      <c r="I29" s="1262" t="s">
        <v>2042</v>
      </c>
      <c r="J29" s="1262" t="s">
        <v>2043</v>
      </c>
      <c r="K29" s="36"/>
      <c r="L29" s="36"/>
      <c r="M29" s="36"/>
      <c r="O29" s="287"/>
      <c r="P29" s="287"/>
      <c r="Q29" s="287"/>
      <c r="R29" s="287"/>
    </row>
    <row r="30" spans="1:18" ht="53.1" customHeight="1">
      <c r="A30" s="36"/>
      <c r="B30" s="36"/>
      <c r="C30" s="36"/>
      <c r="D30" s="683" t="s">
        <v>2044</v>
      </c>
      <c r="E30" s="683" t="s">
        <v>2045</v>
      </c>
      <c r="F30" s="683" t="s">
        <v>206</v>
      </c>
      <c r="G30" s="683" t="s">
        <v>557</v>
      </c>
      <c r="H30" s="683" t="s">
        <v>2046</v>
      </c>
      <c r="I30" s="1263"/>
      <c r="J30" s="1263"/>
      <c r="K30" s="36"/>
      <c r="L30" s="36"/>
      <c r="M30" s="36"/>
      <c r="O30" s="287"/>
      <c r="P30" s="287"/>
      <c r="Q30" s="287"/>
      <c r="R30" s="287"/>
    </row>
    <row r="31" spans="1:18" ht="13.35" customHeight="1">
      <c r="A31" s="36"/>
      <c r="B31" s="36"/>
      <c r="C31" s="36"/>
      <c r="D31" s="684" t="s">
        <v>2047</v>
      </c>
      <c r="E31" s="316"/>
      <c r="F31" s="316"/>
      <c r="G31" s="317">
        <f t="shared" ref="G31:G45" si="0">SUM(E31:F31)</f>
        <v>0</v>
      </c>
      <c r="H31" s="316"/>
      <c r="I31" s="316"/>
      <c r="J31" s="317">
        <f t="shared" ref="J31:J45" si="1">SUM(G31+I31)</f>
        <v>0</v>
      </c>
      <c r="K31" s="36"/>
      <c r="L31" s="36"/>
      <c r="M31" s="36"/>
      <c r="O31" s="287"/>
      <c r="P31" s="287"/>
      <c r="Q31" s="287"/>
      <c r="R31" s="287"/>
    </row>
    <row r="32" spans="1:18" ht="13.35" customHeight="1">
      <c r="A32" s="36"/>
      <c r="B32" s="36"/>
      <c r="C32" s="36"/>
      <c r="D32" s="684" t="s">
        <v>2048</v>
      </c>
      <c r="E32" s="316"/>
      <c r="F32" s="316"/>
      <c r="G32" s="317">
        <f t="shared" si="0"/>
        <v>0</v>
      </c>
      <c r="H32" s="316"/>
      <c r="I32" s="316"/>
      <c r="J32" s="317">
        <f t="shared" si="1"/>
        <v>0</v>
      </c>
      <c r="K32" s="36"/>
      <c r="L32" s="36"/>
      <c r="M32" s="36"/>
      <c r="O32" s="287"/>
      <c r="P32" s="287"/>
      <c r="Q32" s="287"/>
      <c r="R32" s="287"/>
    </row>
    <row r="33" spans="1:18" ht="13.35" customHeight="1">
      <c r="A33" s="36"/>
      <c r="B33" s="36"/>
      <c r="C33" s="36"/>
      <c r="D33" s="684" t="s">
        <v>583</v>
      </c>
      <c r="E33" s="316"/>
      <c r="F33" s="316"/>
      <c r="G33" s="317">
        <f t="shared" si="0"/>
        <v>0</v>
      </c>
      <c r="H33" s="316"/>
      <c r="I33" s="316"/>
      <c r="J33" s="317">
        <f t="shared" si="1"/>
        <v>0</v>
      </c>
      <c r="K33" s="36"/>
      <c r="L33" s="36"/>
      <c r="M33" s="36"/>
      <c r="O33" s="287"/>
      <c r="P33" s="287"/>
      <c r="Q33" s="287"/>
      <c r="R33" s="287"/>
    </row>
    <row r="34" spans="1:18" ht="13.35" customHeight="1">
      <c r="A34" s="36"/>
      <c r="B34" s="36"/>
      <c r="C34" s="36"/>
      <c r="D34" s="684" t="s">
        <v>2049</v>
      </c>
      <c r="E34" s="316"/>
      <c r="F34" s="316"/>
      <c r="G34" s="317">
        <f t="shared" si="0"/>
        <v>0</v>
      </c>
      <c r="H34" s="316"/>
      <c r="I34" s="316"/>
      <c r="J34" s="317">
        <f t="shared" si="1"/>
        <v>0</v>
      </c>
      <c r="K34" s="36"/>
      <c r="L34" s="36"/>
      <c r="M34" s="36"/>
      <c r="O34" s="287"/>
      <c r="P34" s="287"/>
      <c r="Q34" s="287"/>
      <c r="R34" s="287"/>
    </row>
    <row r="35" spans="1:18" ht="13.35" customHeight="1">
      <c r="A35" s="36"/>
      <c r="B35" s="36"/>
      <c r="C35" s="36"/>
      <c r="D35" s="684" t="s">
        <v>2050</v>
      </c>
      <c r="E35" s="316"/>
      <c r="F35" s="316"/>
      <c r="G35" s="317">
        <f t="shared" si="0"/>
        <v>0</v>
      </c>
      <c r="H35" s="316"/>
      <c r="I35" s="316"/>
      <c r="J35" s="317">
        <f t="shared" si="1"/>
        <v>0</v>
      </c>
      <c r="K35" s="36"/>
      <c r="L35" s="36"/>
      <c r="M35" s="36"/>
      <c r="O35" s="287"/>
      <c r="P35" s="287"/>
      <c r="Q35" s="287"/>
      <c r="R35" s="287"/>
    </row>
    <row r="36" spans="1:18" ht="13.35" customHeight="1">
      <c r="A36" s="36"/>
      <c r="B36" s="36"/>
      <c r="C36" s="36"/>
      <c r="D36" s="684" t="s">
        <v>2051</v>
      </c>
      <c r="E36" s="316"/>
      <c r="F36" s="316"/>
      <c r="G36" s="317">
        <f t="shared" si="0"/>
        <v>0</v>
      </c>
      <c r="H36" s="316"/>
      <c r="I36" s="316"/>
      <c r="J36" s="317">
        <f t="shared" si="1"/>
        <v>0</v>
      </c>
      <c r="K36" s="36"/>
      <c r="L36" s="36"/>
      <c r="M36" s="36"/>
      <c r="O36" s="287"/>
      <c r="P36" s="287"/>
      <c r="Q36" s="287"/>
      <c r="R36" s="287"/>
    </row>
    <row r="37" spans="1:18" ht="13.35" customHeight="1">
      <c r="A37" s="36"/>
      <c r="B37" s="36"/>
      <c r="C37" s="36"/>
      <c r="D37" s="684" t="s">
        <v>2052</v>
      </c>
      <c r="E37" s="316"/>
      <c r="F37" s="316"/>
      <c r="G37" s="317">
        <f t="shared" si="0"/>
        <v>0</v>
      </c>
      <c r="H37" s="316"/>
      <c r="I37" s="316"/>
      <c r="J37" s="317">
        <f t="shared" si="1"/>
        <v>0</v>
      </c>
      <c r="K37" s="36"/>
      <c r="L37" s="36"/>
      <c r="M37" s="36"/>
      <c r="O37" s="287"/>
      <c r="P37" s="287"/>
      <c r="Q37" s="287"/>
      <c r="R37" s="287"/>
    </row>
    <row r="38" spans="1:18" ht="13.35" customHeight="1">
      <c r="A38" s="36"/>
      <c r="B38" s="36"/>
      <c r="C38" s="36"/>
      <c r="D38" s="684" t="s">
        <v>1747</v>
      </c>
      <c r="E38" s="316"/>
      <c r="F38" s="316"/>
      <c r="G38" s="317">
        <f t="shared" si="0"/>
        <v>0</v>
      </c>
      <c r="H38" s="316"/>
      <c r="I38" s="316"/>
      <c r="J38" s="317">
        <f t="shared" si="1"/>
        <v>0</v>
      </c>
      <c r="K38" s="36"/>
      <c r="L38" s="36"/>
      <c r="M38" s="36"/>
      <c r="O38" s="287"/>
      <c r="P38" s="287"/>
      <c r="Q38" s="287"/>
      <c r="R38" s="287"/>
    </row>
    <row r="39" spans="1:18" ht="13.35" customHeight="1">
      <c r="A39" s="36"/>
      <c r="B39" s="36"/>
      <c r="C39" s="36"/>
      <c r="D39" s="684" t="s">
        <v>2053</v>
      </c>
      <c r="E39" s="316"/>
      <c r="F39" s="316"/>
      <c r="G39" s="317">
        <f t="shared" si="0"/>
        <v>0</v>
      </c>
      <c r="H39" s="316"/>
      <c r="I39" s="316"/>
      <c r="J39" s="317">
        <f t="shared" si="1"/>
        <v>0</v>
      </c>
      <c r="K39" s="36"/>
      <c r="L39" s="36"/>
      <c r="M39" s="36"/>
      <c r="O39" s="287"/>
      <c r="P39" s="287"/>
      <c r="Q39" s="287"/>
      <c r="R39" s="287"/>
    </row>
    <row r="40" spans="1:18" ht="13.35" customHeight="1">
      <c r="A40" s="36"/>
      <c r="B40" s="36"/>
      <c r="C40" s="36"/>
      <c r="D40" s="684" t="s">
        <v>2054</v>
      </c>
      <c r="E40" s="316"/>
      <c r="F40" s="316"/>
      <c r="G40" s="317">
        <f t="shared" si="0"/>
        <v>0</v>
      </c>
      <c r="H40" s="316"/>
      <c r="I40" s="316"/>
      <c r="J40" s="317">
        <f t="shared" si="1"/>
        <v>0</v>
      </c>
      <c r="K40" s="36"/>
      <c r="L40" s="36"/>
      <c r="M40" s="36"/>
      <c r="O40" s="287"/>
      <c r="P40" s="287"/>
      <c r="Q40" s="287"/>
      <c r="R40" s="287"/>
    </row>
    <row r="41" spans="1:18" ht="13.35" customHeight="1">
      <c r="A41" s="36"/>
      <c r="B41" s="36"/>
      <c r="C41" s="36"/>
      <c r="D41" s="684" t="s">
        <v>2055</v>
      </c>
      <c r="E41" s="316"/>
      <c r="F41" s="316"/>
      <c r="G41" s="317">
        <f t="shared" si="0"/>
        <v>0</v>
      </c>
      <c r="H41" s="316"/>
      <c r="I41" s="316"/>
      <c r="J41" s="317">
        <f t="shared" si="1"/>
        <v>0</v>
      </c>
      <c r="K41" s="36"/>
      <c r="L41" s="36"/>
      <c r="M41" s="36"/>
      <c r="O41" s="287"/>
      <c r="P41" s="287"/>
      <c r="Q41" s="287"/>
      <c r="R41" s="287"/>
    </row>
    <row r="42" spans="1:18" ht="13.35" customHeight="1">
      <c r="A42" s="36"/>
      <c r="B42" s="36"/>
      <c r="C42" s="36"/>
      <c r="D42" s="684" t="s">
        <v>2056</v>
      </c>
      <c r="E42" s="316"/>
      <c r="F42" s="316"/>
      <c r="G42" s="317">
        <f t="shared" si="0"/>
        <v>0</v>
      </c>
      <c r="H42" s="316"/>
      <c r="I42" s="316"/>
      <c r="J42" s="317">
        <f t="shared" si="1"/>
        <v>0</v>
      </c>
      <c r="K42" s="36"/>
      <c r="L42" s="36"/>
      <c r="M42" s="36"/>
      <c r="O42" s="287"/>
      <c r="P42" s="287"/>
      <c r="Q42" s="287"/>
      <c r="R42" s="287"/>
    </row>
    <row r="43" spans="1:18" ht="13.35" customHeight="1">
      <c r="A43" s="36"/>
      <c r="B43" s="36"/>
      <c r="C43" s="36"/>
      <c r="D43" s="684" t="s">
        <v>2057</v>
      </c>
      <c r="E43" s="316"/>
      <c r="F43" s="316"/>
      <c r="G43" s="317">
        <f t="shared" si="0"/>
        <v>0</v>
      </c>
      <c r="H43" s="316"/>
      <c r="I43" s="316"/>
      <c r="J43" s="317">
        <f t="shared" si="1"/>
        <v>0</v>
      </c>
      <c r="K43" s="36"/>
      <c r="L43" s="36"/>
      <c r="M43" s="36"/>
      <c r="O43" s="287"/>
      <c r="P43" s="287"/>
      <c r="Q43" s="287"/>
      <c r="R43" s="287"/>
    </row>
    <row r="44" spans="1:18" ht="13.35" customHeight="1">
      <c r="A44" s="36"/>
      <c r="B44" s="36"/>
      <c r="C44" s="36"/>
      <c r="D44" s="684" t="s">
        <v>1598</v>
      </c>
      <c r="E44" s="316"/>
      <c r="F44" s="316"/>
      <c r="G44" s="317">
        <f t="shared" si="0"/>
        <v>0</v>
      </c>
      <c r="H44" s="316"/>
      <c r="I44" s="316"/>
      <c r="J44" s="317">
        <f t="shared" si="1"/>
        <v>0</v>
      </c>
      <c r="K44" s="36"/>
      <c r="L44" s="36"/>
      <c r="M44" s="36"/>
      <c r="O44" s="287"/>
      <c r="P44" s="287"/>
      <c r="Q44" s="287"/>
      <c r="R44" s="287"/>
    </row>
    <row r="45" spans="1:18" ht="13.35" customHeight="1">
      <c r="A45" s="36"/>
      <c r="B45" s="36"/>
      <c r="C45" s="36"/>
      <c r="D45" s="684" t="s">
        <v>2058</v>
      </c>
      <c r="E45" s="316"/>
      <c r="F45" s="316"/>
      <c r="G45" s="317">
        <f t="shared" si="0"/>
        <v>0</v>
      </c>
      <c r="H45" s="316"/>
      <c r="I45" s="316"/>
      <c r="J45" s="317">
        <f t="shared" si="1"/>
        <v>0</v>
      </c>
      <c r="K45" s="36"/>
      <c r="L45" s="36"/>
      <c r="M45" s="36"/>
      <c r="O45" s="287"/>
      <c r="P45" s="287"/>
      <c r="Q45" s="287"/>
      <c r="R45" s="287"/>
    </row>
    <row r="46" spans="1:18" ht="13.35" customHeight="1">
      <c r="A46" s="36"/>
      <c r="B46" s="36"/>
      <c r="C46" s="36"/>
      <c r="D46" s="686" t="s">
        <v>557</v>
      </c>
      <c r="E46" s="317">
        <f t="shared" ref="E46:J46" si="2">SUM(E31:E45)</f>
        <v>0</v>
      </c>
      <c r="F46" s="317">
        <f t="shared" si="2"/>
        <v>0</v>
      </c>
      <c r="G46" s="317">
        <f t="shared" si="2"/>
        <v>0</v>
      </c>
      <c r="H46" s="317">
        <f t="shared" si="2"/>
        <v>0</v>
      </c>
      <c r="I46" s="317">
        <f t="shared" si="2"/>
        <v>0</v>
      </c>
      <c r="J46" s="317">
        <f t="shared" si="2"/>
        <v>0</v>
      </c>
      <c r="K46" s="36"/>
      <c r="L46" s="36"/>
      <c r="M46" s="36"/>
      <c r="O46" s="287"/>
      <c r="P46" s="287"/>
      <c r="Q46" s="287"/>
      <c r="R46" s="287"/>
    </row>
    <row r="47" spans="1:18" ht="13.35" customHeight="1">
      <c r="A47" s="36"/>
      <c r="B47" s="36"/>
      <c r="C47" s="36"/>
      <c r="D47" s="762" t="s">
        <v>2059</v>
      </c>
      <c r="E47" s="679"/>
      <c r="F47" s="679"/>
      <c r="G47" s="679"/>
      <c r="H47" s="679"/>
      <c r="I47" s="679"/>
      <c r="J47" s="679"/>
      <c r="K47" s="36"/>
      <c r="L47" s="36"/>
      <c r="M47" s="36"/>
      <c r="O47" s="287"/>
      <c r="P47" s="287"/>
      <c r="Q47" s="287"/>
      <c r="R47" s="287"/>
    </row>
    <row r="48" spans="1:18" ht="13.35" customHeight="1">
      <c r="A48" s="36"/>
      <c r="B48" s="36"/>
      <c r="C48" s="36"/>
      <c r="D48" s="762" t="s">
        <v>2060</v>
      </c>
      <c r="E48" s="679"/>
      <c r="F48" s="679"/>
      <c r="G48" s="679"/>
      <c r="H48" s="679"/>
      <c r="I48" s="679"/>
      <c r="J48" s="679"/>
      <c r="K48" s="36"/>
      <c r="L48" s="36"/>
      <c r="M48" s="36"/>
      <c r="O48" s="287"/>
      <c r="P48" s="287"/>
      <c r="Q48" s="287"/>
      <c r="R48" s="287"/>
    </row>
    <row r="49" spans="1:24" ht="13.35" customHeight="1">
      <c r="A49" s="36"/>
      <c r="B49" s="36"/>
      <c r="C49" s="36"/>
      <c r="D49" s="762" t="s">
        <v>2061</v>
      </c>
      <c r="E49" s="679"/>
      <c r="F49" s="679"/>
      <c r="G49" s="679"/>
      <c r="H49" s="679"/>
      <c r="I49" s="679"/>
      <c r="J49" s="679"/>
      <c r="K49" s="36"/>
      <c r="L49" s="36"/>
      <c r="M49" s="36"/>
      <c r="O49" s="287"/>
      <c r="P49" s="287"/>
      <c r="Q49" s="287"/>
      <c r="R49" s="287"/>
    </row>
    <row r="50" spans="1:24" ht="13.35" customHeight="1">
      <c r="A50" s="36"/>
      <c r="B50" s="36"/>
      <c r="C50" s="36"/>
      <c r="D50" s="763" t="s">
        <v>2062</v>
      </c>
      <c r="E50" s="1264"/>
      <c r="F50" s="1265"/>
      <c r="G50" s="1265"/>
      <c r="H50" s="1265"/>
      <c r="I50" s="1265"/>
      <c r="J50" s="1266"/>
      <c r="K50" s="36"/>
      <c r="L50" s="36"/>
      <c r="M50" s="36"/>
      <c r="O50" s="287"/>
      <c r="P50" s="287"/>
      <c r="Q50" s="287"/>
      <c r="R50" s="287"/>
    </row>
    <row r="51" spans="1:24" ht="13.35" customHeight="1">
      <c r="A51" s="36"/>
      <c r="B51" s="36"/>
      <c r="C51" s="36"/>
      <c r="D51" s="36"/>
      <c r="E51" s="36"/>
      <c r="F51" s="36"/>
      <c r="G51" s="36"/>
      <c r="H51" s="36"/>
      <c r="I51" s="36"/>
      <c r="J51" s="36"/>
      <c r="K51" s="36"/>
      <c r="L51" s="36"/>
      <c r="M51" s="36"/>
      <c r="O51" s="287"/>
      <c r="P51" s="287"/>
      <c r="Q51" s="287"/>
      <c r="R51" s="287"/>
    </row>
    <row r="52" spans="1:24" ht="26.85" customHeight="1">
      <c r="A52" s="674">
        <v>5</v>
      </c>
      <c r="B52" s="674" t="s">
        <v>1433</v>
      </c>
      <c r="C52" s="675"/>
      <c r="D52" s="293" t="s">
        <v>2063</v>
      </c>
      <c r="E52" s="238"/>
      <c r="F52" s="286"/>
      <c r="G52" s="286"/>
      <c r="H52" s="286"/>
      <c r="I52" s="286"/>
      <c r="J52" s="286"/>
      <c r="K52" s="286"/>
      <c r="L52" s="293"/>
      <c r="M52" s="293"/>
      <c r="O52" s="287"/>
      <c r="P52" s="287"/>
      <c r="Q52" s="287"/>
      <c r="R52" s="287"/>
    </row>
    <row r="53" spans="1:24" ht="13.35" customHeight="1">
      <c r="A53" s="674"/>
      <c r="B53" s="674" t="s">
        <v>1434</v>
      </c>
      <c r="C53" s="674"/>
      <c r="D53" s="293" t="s">
        <v>2016</v>
      </c>
      <c r="E53" s="286"/>
      <c r="F53" s="286"/>
      <c r="G53" s="286"/>
      <c r="H53" s="286"/>
      <c r="I53" s="286"/>
      <c r="J53" s="286"/>
      <c r="K53" s="286"/>
      <c r="L53" s="293"/>
      <c r="M53" s="293"/>
      <c r="O53" s="287"/>
      <c r="P53" s="287"/>
      <c r="Q53" s="287"/>
      <c r="R53" s="287"/>
    </row>
    <row r="54" spans="1:24" ht="13.35" customHeight="1">
      <c r="A54" s="674"/>
      <c r="B54" s="675"/>
      <c r="C54" s="675" t="s">
        <v>1909</v>
      </c>
      <c r="D54" s="293" t="s">
        <v>2064</v>
      </c>
      <c r="E54" s="764" t="s">
        <v>2065</v>
      </c>
      <c r="F54" s="1265"/>
      <c r="G54" s="1265"/>
      <c r="H54" s="1265"/>
      <c r="I54" s="1265"/>
      <c r="J54" s="1266"/>
      <c r="K54" s="286"/>
      <c r="L54" s="764" t="s">
        <v>2066</v>
      </c>
      <c r="M54" s="1265"/>
      <c r="N54" s="1265"/>
      <c r="O54" s="1265"/>
      <c r="P54" s="1265"/>
      <c r="Q54" s="1266"/>
      <c r="R54" s="287"/>
      <c r="S54" s="764" t="s">
        <v>2067</v>
      </c>
      <c r="T54" s="1265"/>
      <c r="U54" s="1265"/>
      <c r="V54" s="1265"/>
      <c r="W54" s="1265"/>
      <c r="X54" s="1266"/>
    </row>
    <row r="55" spans="1:24" ht="66" customHeight="1">
      <c r="A55" s="674"/>
      <c r="B55" s="675"/>
      <c r="C55" s="675" t="s">
        <v>2032</v>
      </c>
      <c r="D55" s="318" t="s">
        <v>2068</v>
      </c>
      <c r="E55" s="1267" t="s">
        <v>2065</v>
      </c>
      <c r="F55" s="1268"/>
      <c r="G55" s="1268"/>
      <c r="H55" s="1268"/>
      <c r="I55" s="1268"/>
      <c r="J55" s="1269"/>
      <c r="K55" s="286"/>
      <c r="L55" s="1267" t="s">
        <v>2066</v>
      </c>
      <c r="M55" s="1268"/>
      <c r="N55" s="1268"/>
      <c r="O55" s="1268"/>
      <c r="P55" s="1268"/>
      <c r="Q55" s="1269"/>
      <c r="R55" s="287"/>
      <c r="S55" s="1267" t="s">
        <v>2069</v>
      </c>
      <c r="T55" s="1268"/>
      <c r="U55" s="1268"/>
      <c r="V55" s="1268"/>
      <c r="W55" s="1268"/>
      <c r="X55" s="1269"/>
    </row>
    <row r="56" spans="1:24" ht="13.35" customHeight="1">
      <c r="A56" s="674"/>
      <c r="B56" s="675"/>
      <c r="C56" s="675"/>
      <c r="D56" s="293"/>
      <c r="E56" s="683" t="s">
        <v>2070</v>
      </c>
      <c r="F56" s="683" t="s">
        <v>2071</v>
      </c>
      <c r="G56" s="765" t="s">
        <v>2072</v>
      </c>
      <c r="H56" s="766" t="s">
        <v>2070</v>
      </c>
      <c r="I56" s="683" t="s">
        <v>2071</v>
      </c>
      <c r="J56" s="683" t="s">
        <v>2072</v>
      </c>
      <c r="K56" s="293"/>
      <c r="L56" s="683" t="s">
        <v>2070</v>
      </c>
      <c r="M56" s="683" t="s">
        <v>2071</v>
      </c>
      <c r="N56" s="765" t="s">
        <v>2072</v>
      </c>
      <c r="O56" s="766" t="s">
        <v>2070</v>
      </c>
      <c r="P56" s="683" t="s">
        <v>2071</v>
      </c>
      <c r="Q56" s="683" t="s">
        <v>2072</v>
      </c>
      <c r="R56" s="287"/>
      <c r="S56" s="683" t="s">
        <v>2070</v>
      </c>
      <c r="T56" s="683" t="s">
        <v>2071</v>
      </c>
      <c r="U56" s="765" t="s">
        <v>2072</v>
      </c>
      <c r="V56" s="766" t="s">
        <v>2070</v>
      </c>
      <c r="W56" s="683" t="s">
        <v>2071</v>
      </c>
      <c r="X56" s="683" t="s">
        <v>2072</v>
      </c>
    </row>
    <row r="57" spans="1:24" ht="26.85" customHeight="1">
      <c r="A57" s="674"/>
      <c r="B57" s="675"/>
      <c r="C57" s="675"/>
      <c r="D57" s="293"/>
      <c r="E57" s="684" t="s">
        <v>2073</v>
      </c>
      <c r="F57" s="238"/>
      <c r="G57" s="319"/>
      <c r="H57" s="767" t="s">
        <v>2053</v>
      </c>
      <c r="I57" s="238"/>
      <c r="J57" s="320"/>
      <c r="K57" s="293"/>
      <c r="L57" s="684" t="s">
        <v>2073</v>
      </c>
      <c r="M57" s="238"/>
      <c r="N57" s="319"/>
      <c r="O57" s="767" t="s">
        <v>2053</v>
      </c>
      <c r="P57" s="238"/>
      <c r="Q57" s="320"/>
      <c r="R57" s="287"/>
      <c r="S57" s="684" t="s">
        <v>2073</v>
      </c>
      <c r="T57" s="238"/>
      <c r="U57" s="319"/>
      <c r="V57" s="767" t="s">
        <v>2053</v>
      </c>
      <c r="W57" s="238"/>
      <c r="X57" s="320"/>
    </row>
    <row r="58" spans="1:24" ht="13.35" customHeight="1">
      <c r="A58" s="674"/>
      <c r="B58" s="675"/>
      <c r="C58" s="675"/>
      <c r="D58" s="293"/>
      <c r="E58" s="684" t="s">
        <v>2048</v>
      </c>
      <c r="F58" s="238"/>
      <c r="G58" s="319"/>
      <c r="H58" s="767" t="s">
        <v>2054</v>
      </c>
      <c r="I58" s="238"/>
      <c r="J58" s="320"/>
      <c r="K58" s="293"/>
      <c r="L58" s="684" t="s">
        <v>2048</v>
      </c>
      <c r="M58" s="238"/>
      <c r="N58" s="319"/>
      <c r="O58" s="767" t="s">
        <v>2054</v>
      </c>
      <c r="P58" s="238"/>
      <c r="Q58" s="320"/>
      <c r="R58" s="287"/>
      <c r="S58" s="684" t="s">
        <v>2048</v>
      </c>
      <c r="T58" s="238"/>
      <c r="U58" s="319"/>
      <c r="V58" s="767" t="s">
        <v>2054</v>
      </c>
      <c r="W58" s="238"/>
      <c r="X58" s="320"/>
    </row>
    <row r="59" spans="1:24" ht="13.35" customHeight="1">
      <c r="A59" s="674"/>
      <c r="B59" s="675"/>
      <c r="C59" s="675"/>
      <c r="D59" s="293"/>
      <c r="E59" s="684" t="s">
        <v>583</v>
      </c>
      <c r="F59" s="238"/>
      <c r="G59" s="319"/>
      <c r="H59" s="767" t="s">
        <v>2055</v>
      </c>
      <c r="I59" s="238"/>
      <c r="J59" s="320"/>
      <c r="K59" s="293"/>
      <c r="L59" s="684" t="s">
        <v>583</v>
      </c>
      <c r="M59" s="238"/>
      <c r="N59" s="319"/>
      <c r="O59" s="767" t="s">
        <v>2055</v>
      </c>
      <c r="P59" s="238"/>
      <c r="Q59" s="320"/>
      <c r="R59" s="287"/>
      <c r="S59" s="684" t="s">
        <v>583</v>
      </c>
      <c r="T59" s="238"/>
      <c r="U59" s="319"/>
      <c r="V59" s="767" t="s">
        <v>2055</v>
      </c>
      <c r="W59" s="238"/>
      <c r="X59" s="320"/>
    </row>
    <row r="60" spans="1:24" ht="26.85" customHeight="1">
      <c r="A60" s="674"/>
      <c r="B60" s="675"/>
      <c r="C60" s="675"/>
      <c r="D60" s="293"/>
      <c r="E60" s="684" t="s">
        <v>2049</v>
      </c>
      <c r="F60" s="238"/>
      <c r="G60" s="319"/>
      <c r="H60" s="767" t="s">
        <v>2056</v>
      </c>
      <c r="I60" s="238"/>
      <c r="J60" s="320"/>
      <c r="K60" s="293"/>
      <c r="L60" s="684" t="s">
        <v>2049</v>
      </c>
      <c r="M60" s="238"/>
      <c r="N60" s="319"/>
      <c r="O60" s="767" t="s">
        <v>2056</v>
      </c>
      <c r="P60" s="238"/>
      <c r="Q60" s="320"/>
      <c r="R60" s="287"/>
      <c r="S60" s="684" t="s">
        <v>2049</v>
      </c>
      <c r="T60" s="238"/>
      <c r="U60" s="319"/>
      <c r="V60" s="767" t="s">
        <v>2056</v>
      </c>
      <c r="W60" s="238"/>
      <c r="X60" s="320"/>
    </row>
    <row r="61" spans="1:24" ht="47.25" customHeight="1">
      <c r="A61" s="674"/>
      <c r="B61" s="675"/>
      <c r="C61" s="675"/>
      <c r="D61" s="293"/>
      <c r="E61" s="684" t="s">
        <v>2050</v>
      </c>
      <c r="F61" s="238"/>
      <c r="G61" s="319"/>
      <c r="H61" s="767" t="s">
        <v>2057</v>
      </c>
      <c r="I61" s="238"/>
      <c r="J61" s="320"/>
      <c r="K61" s="293"/>
      <c r="L61" s="684" t="s">
        <v>2050</v>
      </c>
      <c r="M61" s="238"/>
      <c r="N61" s="319"/>
      <c r="O61" s="767" t="s">
        <v>2057</v>
      </c>
      <c r="P61" s="238"/>
      <c r="Q61" s="320"/>
      <c r="R61" s="287"/>
      <c r="S61" s="684" t="s">
        <v>2050</v>
      </c>
      <c r="T61" s="238"/>
      <c r="U61" s="319"/>
      <c r="V61" s="767" t="s">
        <v>2057</v>
      </c>
      <c r="W61" s="238"/>
      <c r="X61" s="320"/>
    </row>
    <row r="62" spans="1:24" ht="26.85" customHeight="1">
      <c r="A62" s="674"/>
      <c r="B62" s="675"/>
      <c r="C62" s="675"/>
      <c r="D62" s="293"/>
      <c r="E62" s="684" t="s">
        <v>2051</v>
      </c>
      <c r="F62" s="238"/>
      <c r="G62" s="319"/>
      <c r="H62" s="767" t="s">
        <v>1598</v>
      </c>
      <c r="I62" s="238"/>
      <c r="J62" s="320"/>
      <c r="K62" s="293"/>
      <c r="L62" s="684" t="s">
        <v>2051</v>
      </c>
      <c r="M62" s="238"/>
      <c r="N62" s="319"/>
      <c r="O62" s="767" t="s">
        <v>1598</v>
      </c>
      <c r="P62" s="238"/>
      <c r="Q62" s="320"/>
      <c r="R62" s="287"/>
      <c r="S62" s="684" t="s">
        <v>2051</v>
      </c>
      <c r="T62" s="238"/>
      <c r="U62" s="319"/>
      <c r="V62" s="767" t="s">
        <v>1598</v>
      </c>
      <c r="W62" s="238"/>
      <c r="X62" s="320"/>
    </row>
    <row r="63" spans="1:24" ht="26.85" customHeight="1">
      <c r="A63" s="674"/>
      <c r="B63" s="675"/>
      <c r="C63" s="675"/>
      <c r="D63" s="293"/>
      <c r="E63" s="684" t="s">
        <v>2052</v>
      </c>
      <c r="F63" s="238"/>
      <c r="G63" s="319"/>
      <c r="H63" s="767" t="s">
        <v>2074</v>
      </c>
      <c r="I63" s="238"/>
      <c r="J63" s="320"/>
      <c r="K63" s="293"/>
      <c r="L63" s="684" t="s">
        <v>2052</v>
      </c>
      <c r="M63" s="238"/>
      <c r="N63" s="319"/>
      <c r="O63" s="767" t="s">
        <v>2074</v>
      </c>
      <c r="P63" s="238"/>
      <c r="Q63" s="320"/>
      <c r="R63" s="287"/>
      <c r="S63" s="684" t="s">
        <v>2052</v>
      </c>
      <c r="T63" s="238"/>
      <c r="U63" s="319"/>
      <c r="V63" s="767" t="s">
        <v>2074</v>
      </c>
      <c r="W63" s="238"/>
      <c r="X63" s="320"/>
    </row>
    <row r="64" spans="1:24" ht="26.85" customHeight="1">
      <c r="A64" s="674"/>
      <c r="B64" s="675"/>
      <c r="C64" s="675"/>
      <c r="D64" s="293"/>
      <c r="E64" s="684" t="s">
        <v>1747</v>
      </c>
      <c r="F64" s="238"/>
      <c r="G64" s="319"/>
      <c r="H64" s="768" t="s">
        <v>2075</v>
      </c>
      <c r="I64" s="238"/>
      <c r="J64" s="321">
        <f>SUM(G57:G64,J57:J63)</f>
        <v>0</v>
      </c>
      <c r="K64" s="293"/>
      <c r="L64" s="684" t="s">
        <v>1747</v>
      </c>
      <c r="M64" s="238"/>
      <c r="N64" s="319"/>
      <c r="O64" s="768" t="s">
        <v>2075</v>
      </c>
      <c r="P64" s="238"/>
      <c r="Q64" s="321">
        <f>SUM(N57:N64,Q57:Q63)</f>
        <v>0</v>
      </c>
      <c r="R64" s="287"/>
      <c r="S64" s="684" t="s">
        <v>1747</v>
      </c>
      <c r="T64" s="238"/>
      <c r="U64" s="319"/>
      <c r="V64" s="768" t="s">
        <v>2075</v>
      </c>
      <c r="W64" s="238"/>
      <c r="X64" s="321">
        <f>SUM(U57:U64,X57:X63)</f>
        <v>0</v>
      </c>
    </row>
    <row r="65" spans="1:24" ht="13.35" customHeight="1">
      <c r="A65" s="674"/>
      <c r="B65" s="675"/>
      <c r="C65" s="675"/>
      <c r="D65" s="293"/>
      <c r="E65" s="762" t="s">
        <v>2076</v>
      </c>
      <c r="F65" s="1270"/>
      <c r="G65" s="1271"/>
      <c r="H65" s="1271"/>
      <c r="I65" s="1271"/>
      <c r="J65" s="1272"/>
      <c r="K65" s="293"/>
      <c r="L65" s="762" t="s">
        <v>2076</v>
      </c>
      <c r="M65" s="1270"/>
      <c r="N65" s="1271"/>
      <c r="O65" s="1271"/>
      <c r="P65" s="1271"/>
      <c r="Q65" s="1272"/>
      <c r="R65" s="287"/>
      <c r="S65" s="762" t="s">
        <v>2076</v>
      </c>
      <c r="T65" s="1270"/>
      <c r="U65" s="1271"/>
      <c r="V65" s="1271"/>
      <c r="W65" s="1271"/>
      <c r="X65" s="1272"/>
    </row>
    <row r="66" spans="1:24" ht="13.35" customHeight="1">
      <c r="A66" s="674"/>
      <c r="B66" s="675"/>
      <c r="C66" s="675"/>
      <c r="D66" s="293"/>
      <c r="E66" s="762"/>
      <c r="F66" s="690"/>
      <c r="G66" s="690"/>
      <c r="H66" s="769"/>
      <c r="I66" s="690"/>
      <c r="J66" s="690"/>
      <c r="K66" s="293"/>
      <c r="L66" s="293"/>
      <c r="M66" s="293"/>
      <c r="O66" s="287"/>
      <c r="P66" s="287"/>
      <c r="Q66" s="287"/>
      <c r="R66" s="287"/>
    </row>
    <row r="67" spans="1:24" ht="13.35" customHeight="1">
      <c r="A67" s="755" t="s">
        <v>2077</v>
      </c>
      <c r="B67" s="675"/>
      <c r="C67" s="675"/>
      <c r="D67" s="293"/>
      <c r="E67" s="293"/>
      <c r="F67" s="293"/>
      <c r="G67" s="293"/>
      <c r="H67" s="293"/>
      <c r="I67" s="293"/>
      <c r="J67" s="293"/>
      <c r="K67" s="293"/>
      <c r="L67" s="293"/>
      <c r="M67" s="293"/>
      <c r="O67" s="287"/>
      <c r="P67" s="287"/>
      <c r="Q67" s="287"/>
      <c r="R67" s="287"/>
    </row>
    <row r="68" spans="1:24" ht="39.75" customHeight="1">
      <c r="A68" s="674">
        <v>6</v>
      </c>
      <c r="B68" s="674" t="s">
        <v>1433</v>
      </c>
      <c r="C68" s="675"/>
      <c r="D68" s="293" t="s">
        <v>2078</v>
      </c>
      <c r="E68" s="238"/>
      <c r="F68" s="286"/>
      <c r="G68" s="286"/>
      <c r="H68" s="286"/>
      <c r="I68" s="286"/>
      <c r="J68" s="286"/>
      <c r="K68" s="293"/>
      <c r="L68" s="293"/>
      <c r="M68" s="293"/>
      <c r="O68" s="287"/>
      <c r="P68" s="287"/>
      <c r="Q68" s="287"/>
      <c r="R68" s="287"/>
    </row>
    <row r="69" spans="1:24" ht="26.85" customHeight="1">
      <c r="A69" s="674"/>
      <c r="B69" s="675" t="s">
        <v>1434</v>
      </c>
      <c r="C69" s="675"/>
      <c r="D69" s="293" t="s">
        <v>2079</v>
      </c>
      <c r="E69" s="1259"/>
      <c r="F69" s="1260"/>
      <c r="G69" s="1260"/>
      <c r="H69" s="1260"/>
      <c r="I69" s="1260"/>
      <c r="J69" s="1261"/>
      <c r="K69" s="293"/>
      <c r="L69" s="293"/>
      <c r="M69" s="293"/>
      <c r="O69" s="287"/>
      <c r="P69" s="287"/>
      <c r="Q69" s="287"/>
      <c r="R69" s="287"/>
    </row>
    <row r="70" spans="1:24" ht="66" customHeight="1">
      <c r="A70" s="674"/>
      <c r="B70" s="674" t="s">
        <v>1458</v>
      </c>
      <c r="C70" s="675"/>
      <c r="D70" s="293" t="s">
        <v>2080</v>
      </c>
      <c r="E70" s="238"/>
      <c r="F70" s="286"/>
      <c r="G70" s="286"/>
      <c r="H70" s="286"/>
      <c r="I70" s="286"/>
      <c r="J70" s="286"/>
      <c r="K70" s="293"/>
      <c r="L70" s="293"/>
      <c r="M70" s="293"/>
      <c r="O70" s="287"/>
      <c r="P70" s="287"/>
      <c r="Q70" s="287"/>
      <c r="R70" s="287"/>
    </row>
    <row r="71" spans="1:24" ht="13.35" customHeight="1">
      <c r="A71" s="674"/>
      <c r="B71" s="675" t="s">
        <v>1459</v>
      </c>
      <c r="C71" s="675"/>
      <c r="D71" s="293" t="s">
        <v>2081</v>
      </c>
      <c r="E71" s="1259"/>
      <c r="F71" s="1260"/>
      <c r="G71" s="1260"/>
      <c r="H71" s="1260"/>
      <c r="I71" s="1260"/>
      <c r="J71" s="1261"/>
      <c r="K71" s="293"/>
      <c r="L71" s="293"/>
      <c r="M71" s="293"/>
      <c r="O71" s="287"/>
      <c r="P71" s="287"/>
      <c r="Q71" s="287"/>
      <c r="R71" s="287"/>
    </row>
    <row r="72" spans="1:24" ht="13.35" customHeight="1">
      <c r="A72" s="31"/>
      <c r="B72" s="31"/>
      <c r="C72" s="31"/>
      <c r="D72" s="31"/>
      <c r="E72" s="31"/>
      <c r="F72" s="31"/>
      <c r="G72" s="31"/>
      <c r="H72" s="31"/>
      <c r="I72" s="31"/>
      <c r="J72" s="31"/>
      <c r="K72" s="31"/>
      <c r="L72" s="31"/>
      <c r="M72" s="36"/>
      <c r="O72" s="287"/>
      <c r="P72" s="287"/>
      <c r="Q72" s="287"/>
      <c r="R72" s="287"/>
    </row>
    <row r="73" spans="1:24" ht="39.75" customHeight="1">
      <c r="A73" s="674">
        <v>7</v>
      </c>
      <c r="B73" s="674" t="s">
        <v>1433</v>
      </c>
      <c r="C73" s="675"/>
      <c r="D73" s="293" t="s">
        <v>2082</v>
      </c>
      <c r="E73" s="238"/>
      <c r="F73" s="293"/>
      <c r="G73" s="293"/>
      <c r="H73" s="293"/>
      <c r="I73" s="293"/>
      <c r="J73" s="293"/>
      <c r="K73" s="293"/>
      <c r="L73" s="293"/>
      <c r="M73" s="293"/>
      <c r="O73" s="287"/>
      <c r="P73" s="287"/>
      <c r="Q73" s="287"/>
      <c r="R73" s="287"/>
    </row>
    <row r="74" spans="1:24" ht="13.35" customHeight="1">
      <c r="A74" s="674"/>
      <c r="B74" s="675" t="s">
        <v>1434</v>
      </c>
      <c r="C74" s="675"/>
      <c r="D74" s="293" t="s">
        <v>2016</v>
      </c>
      <c r="E74" s="293"/>
      <c r="F74" s="293"/>
      <c r="G74" s="293"/>
      <c r="H74" s="293"/>
      <c r="I74" s="293"/>
      <c r="J74" s="293"/>
      <c r="K74" s="293"/>
      <c r="L74" s="293"/>
      <c r="M74" s="293"/>
      <c r="O74" s="287"/>
      <c r="P74" s="287"/>
      <c r="Q74" s="287"/>
      <c r="R74" s="287"/>
    </row>
    <row r="75" spans="1:24" ht="13.35" customHeight="1">
      <c r="A75" s="674"/>
      <c r="B75" s="675"/>
      <c r="C75" s="758" t="s">
        <v>1909</v>
      </c>
      <c r="D75" s="293" t="s">
        <v>2083</v>
      </c>
      <c r="E75" s="1259"/>
      <c r="F75" s="1260"/>
      <c r="G75" s="1260"/>
      <c r="H75" s="1260"/>
      <c r="I75" s="1260"/>
      <c r="J75" s="1261"/>
      <c r="K75" s="293"/>
      <c r="L75" s="293"/>
      <c r="M75" s="293"/>
      <c r="O75" s="287"/>
      <c r="P75" s="287"/>
      <c r="Q75" s="287"/>
      <c r="R75" s="287"/>
    </row>
    <row r="76" spans="1:24" ht="13.35" customHeight="1">
      <c r="A76" s="674"/>
      <c r="B76" s="675"/>
      <c r="C76" s="758" t="s">
        <v>2032</v>
      </c>
      <c r="D76" s="293" t="s">
        <v>2084</v>
      </c>
      <c r="E76" s="1259"/>
      <c r="F76" s="1260"/>
      <c r="G76" s="1260"/>
      <c r="H76" s="1260"/>
      <c r="I76" s="1260"/>
      <c r="J76" s="1261"/>
      <c r="K76" s="293"/>
      <c r="L76" s="293"/>
      <c r="M76" s="293"/>
      <c r="O76" s="287"/>
      <c r="P76" s="287"/>
      <c r="Q76" s="287"/>
      <c r="R76" s="287"/>
    </row>
    <row r="77" spans="1:24" ht="13.35" customHeight="1">
      <c r="A77" s="674"/>
      <c r="B77" s="675"/>
      <c r="C77" s="758" t="s">
        <v>2034</v>
      </c>
      <c r="D77" s="293" t="s">
        <v>2085</v>
      </c>
      <c r="E77" s="1273"/>
      <c r="F77" s="1274"/>
      <c r="G77" s="1274"/>
      <c r="H77" s="1274"/>
      <c r="I77" s="764" t="s">
        <v>2086</v>
      </c>
      <c r="J77" s="322"/>
      <c r="K77" s="293"/>
      <c r="L77" s="293"/>
      <c r="M77" s="293"/>
      <c r="O77" s="287"/>
      <c r="P77" s="287"/>
      <c r="Q77" s="287"/>
      <c r="R77" s="287"/>
    </row>
    <row r="78" spans="1:24" ht="26.85" customHeight="1">
      <c r="A78" s="674"/>
      <c r="B78" s="675"/>
      <c r="C78" s="675" t="s">
        <v>2036</v>
      </c>
      <c r="D78" s="293" t="s">
        <v>2087</v>
      </c>
      <c r="E78" s="1273"/>
      <c r="F78" s="1274"/>
      <c r="G78" s="1274"/>
      <c r="H78" s="1274"/>
      <c r="I78" s="764" t="s">
        <v>2086</v>
      </c>
      <c r="J78" s="322"/>
      <c r="K78" s="293"/>
      <c r="L78" s="293"/>
      <c r="M78" s="293"/>
      <c r="O78" s="287"/>
      <c r="P78" s="287"/>
      <c r="Q78" s="287"/>
      <c r="R78" s="287"/>
    </row>
    <row r="79" spans="1:24" ht="13.35" customHeight="1">
      <c r="A79" s="674"/>
      <c r="B79" s="675"/>
      <c r="C79" s="675" t="s">
        <v>2088</v>
      </c>
      <c r="D79" s="293" t="s">
        <v>2089</v>
      </c>
      <c r="E79" s="1259"/>
      <c r="F79" s="1260"/>
      <c r="G79" s="1260"/>
      <c r="H79" s="1260"/>
      <c r="I79" s="1260"/>
      <c r="J79" s="1261"/>
      <c r="K79" s="293"/>
      <c r="L79" s="293"/>
      <c r="M79" s="293"/>
      <c r="O79" s="287"/>
      <c r="P79" s="287"/>
      <c r="Q79" s="287"/>
      <c r="R79" s="287"/>
    </row>
    <row r="80" spans="1:24" ht="13.35" customHeight="1">
      <c r="A80" s="31"/>
      <c r="B80" s="31"/>
      <c r="C80" s="31"/>
      <c r="D80" s="31"/>
      <c r="E80" s="31"/>
      <c r="F80" s="31"/>
      <c r="G80" s="31"/>
      <c r="H80" s="31"/>
      <c r="I80" s="31"/>
      <c r="J80" s="31"/>
      <c r="K80" s="31"/>
      <c r="L80" s="31"/>
      <c r="M80" s="36"/>
      <c r="O80" s="287"/>
      <c r="P80" s="287"/>
      <c r="Q80" s="287"/>
      <c r="R80" s="287"/>
    </row>
    <row r="81" spans="1:21" s="72" customFormat="1" ht="53.1" customHeight="1">
      <c r="A81" s="770">
        <v>8</v>
      </c>
      <c r="B81" s="770" t="s">
        <v>1433</v>
      </c>
      <c r="C81" s="330"/>
      <c r="D81" s="323" t="s">
        <v>2090</v>
      </c>
      <c r="E81" s="238"/>
      <c r="F81" s="324"/>
      <c r="G81" s="324"/>
      <c r="H81" s="324"/>
      <c r="I81" s="324"/>
      <c r="J81" s="324"/>
      <c r="K81" s="324"/>
      <c r="L81" s="324"/>
      <c r="M81" s="324"/>
      <c r="O81" s="771"/>
      <c r="P81" s="771"/>
      <c r="Q81" s="771"/>
      <c r="R81" s="771"/>
    </row>
    <row r="82" spans="1:21" s="72" customFormat="1" ht="66" customHeight="1">
      <c r="A82" s="770"/>
      <c r="B82" s="330" t="s">
        <v>1434</v>
      </c>
      <c r="C82" s="330"/>
      <c r="D82" s="323" t="s">
        <v>2091</v>
      </c>
      <c r="E82" s="238"/>
      <c r="F82" s="324"/>
      <c r="G82" s="324"/>
      <c r="H82" s="324"/>
      <c r="I82" s="324"/>
      <c r="J82" s="324"/>
      <c r="K82" s="324"/>
      <c r="L82" s="324"/>
      <c r="M82" s="324"/>
      <c r="O82" s="771"/>
      <c r="P82" s="771"/>
      <c r="Q82" s="771"/>
      <c r="R82" s="771"/>
    </row>
    <row r="83" spans="1:21" s="72" customFormat="1" ht="13.35" customHeight="1">
      <c r="A83" s="770"/>
      <c r="B83" s="772" t="s">
        <v>1458</v>
      </c>
      <c r="C83" s="330"/>
      <c r="D83" s="323" t="s">
        <v>2092</v>
      </c>
      <c r="E83" s="1259"/>
      <c r="F83" s="1260"/>
      <c r="G83" s="1260"/>
      <c r="H83" s="1260"/>
      <c r="I83" s="1260"/>
      <c r="J83" s="1261"/>
      <c r="K83" s="324"/>
      <c r="L83" s="324"/>
      <c r="M83" s="324"/>
      <c r="O83" s="771"/>
      <c r="P83" s="771"/>
      <c r="Q83" s="771"/>
      <c r="R83" s="771"/>
    </row>
    <row r="84" spans="1:21" ht="13.35" customHeight="1">
      <c r="A84" s="674"/>
      <c r="B84" s="674"/>
      <c r="C84" s="674"/>
      <c r="D84" s="674"/>
      <c r="E84" s="674"/>
      <c r="F84" s="674"/>
      <c r="G84" s="674"/>
      <c r="H84" s="674"/>
      <c r="I84" s="674"/>
      <c r="J84" s="674"/>
      <c r="K84" s="674"/>
      <c r="L84" s="674"/>
      <c r="M84" s="674"/>
      <c r="N84" s="757"/>
      <c r="O84" s="287"/>
      <c r="P84" s="287"/>
      <c r="Q84" s="287"/>
      <c r="R84" s="287"/>
    </row>
    <row r="85" spans="1:21" ht="13.35" customHeight="1">
      <c r="A85" s="755" t="s">
        <v>206</v>
      </c>
      <c r="B85" s="674"/>
      <c r="C85" s="674"/>
      <c r="D85" s="674"/>
      <c r="E85" s="674"/>
      <c r="F85" s="674"/>
      <c r="G85" s="674"/>
      <c r="H85" s="674"/>
      <c r="I85" s="674"/>
      <c r="J85" s="674"/>
      <c r="K85" s="674"/>
      <c r="L85" s="674"/>
      <c r="M85" s="674"/>
      <c r="N85" s="757"/>
      <c r="O85" s="287"/>
      <c r="P85" s="287"/>
      <c r="Q85" s="287"/>
      <c r="R85" s="287"/>
    </row>
    <row r="86" spans="1:21" ht="81.75" customHeight="1">
      <c r="A86" s="674">
        <v>9</v>
      </c>
      <c r="B86" s="674"/>
      <c r="C86" s="674"/>
      <c r="D86" s="325" t="s">
        <v>2093</v>
      </c>
      <c r="E86" s="1259" t="s">
        <v>92</v>
      </c>
      <c r="F86" s="1260"/>
      <c r="G86" s="1260"/>
      <c r="H86" s="1260"/>
      <c r="I86" s="1260"/>
      <c r="J86" s="1261"/>
      <c r="K86" s="293"/>
      <c r="L86" s="293"/>
      <c r="M86" s="293"/>
      <c r="N86" s="757"/>
      <c r="O86" s="287"/>
      <c r="P86" s="287"/>
      <c r="R86" s="287"/>
      <c r="S86" s="287"/>
      <c r="T86" s="287"/>
      <c r="U86" s="287"/>
    </row>
    <row r="87" spans="1:21" ht="13.35" customHeight="1">
      <c r="A87" s="31"/>
      <c r="B87" s="31"/>
      <c r="C87" s="31"/>
      <c r="D87" s="31"/>
      <c r="E87" s="31"/>
      <c r="F87" s="31"/>
      <c r="G87" s="31"/>
      <c r="H87" s="31"/>
      <c r="I87" s="31"/>
      <c r="J87" s="31"/>
      <c r="K87" s="31"/>
      <c r="L87" s="31"/>
      <c r="M87" s="36"/>
      <c r="O87" s="287"/>
      <c r="P87" s="287"/>
      <c r="Q87" s="287"/>
      <c r="R87" s="287"/>
    </row>
    <row r="88" spans="1:21" s="72" customFormat="1" ht="39.75" customHeight="1">
      <c r="A88" s="770">
        <v>10</v>
      </c>
      <c r="B88" s="770" t="s">
        <v>1433</v>
      </c>
      <c r="C88" s="330"/>
      <c r="D88" s="293" t="s">
        <v>2094</v>
      </c>
      <c r="E88" s="238"/>
      <c r="N88" s="773"/>
    </row>
    <row r="89" spans="1:21" s="72" customFormat="1" ht="26.85" customHeight="1">
      <c r="A89" s="770"/>
      <c r="B89" s="674" t="s">
        <v>1434</v>
      </c>
      <c r="C89" s="330"/>
      <c r="D89" s="293" t="s">
        <v>2095</v>
      </c>
      <c r="E89" s="238"/>
      <c r="N89" s="773"/>
    </row>
    <row r="90" spans="1:21" ht="13.35" customHeight="1">
      <c r="A90" s="674"/>
      <c r="B90" s="674"/>
      <c r="C90" s="674"/>
      <c r="D90" s="674"/>
      <c r="E90" s="674"/>
      <c r="F90" s="674"/>
      <c r="G90" s="674"/>
      <c r="H90" s="674"/>
      <c r="I90" s="674"/>
      <c r="J90" s="674"/>
      <c r="K90" s="674"/>
      <c r="L90" s="674"/>
      <c r="M90" s="674"/>
      <c r="N90" s="757"/>
      <c r="O90" s="287"/>
      <c r="P90" s="287"/>
      <c r="Q90" s="287"/>
      <c r="R90" s="287"/>
    </row>
    <row r="91" spans="1:21" ht="13.35" customHeight="1">
      <c r="A91" s="755" t="s">
        <v>2096</v>
      </c>
      <c r="B91" s="675"/>
      <c r="C91" s="675"/>
      <c r="D91" s="293"/>
      <c r="E91" s="293"/>
      <c r="F91" s="293"/>
      <c r="G91" s="293"/>
      <c r="H91" s="293"/>
      <c r="I91" s="293"/>
      <c r="J91" s="293"/>
      <c r="K91" s="293"/>
      <c r="L91" s="293"/>
      <c r="M91" s="293"/>
      <c r="O91" s="287"/>
      <c r="P91" s="287"/>
      <c r="Q91" s="287"/>
      <c r="R91" s="287"/>
    </row>
    <row r="92" spans="1:21" ht="42.75" customHeight="1">
      <c r="A92" s="1275" t="s">
        <v>2097</v>
      </c>
      <c r="B92" s="1276"/>
      <c r="C92" s="1276"/>
      <c r="D92" s="1276"/>
      <c r="E92" s="1276"/>
      <c r="F92" s="1276"/>
      <c r="G92" s="1276"/>
      <c r="H92" s="1276"/>
      <c r="I92" s="1276"/>
      <c r="J92" s="1276"/>
      <c r="K92" s="1276"/>
      <c r="L92" s="1276"/>
      <c r="M92" s="293"/>
      <c r="O92" s="287"/>
      <c r="P92" s="287"/>
      <c r="Q92" s="287"/>
      <c r="R92" s="287"/>
    </row>
    <row r="93" spans="1:21" ht="26.85" customHeight="1">
      <c r="A93" s="674">
        <v>11</v>
      </c>
      <c r="B93" s="674" t="s">
        <v>1433</v>
      </c>
      <c r="C93" s="758" t="s">
        <v>1909</v>
      </c>
      <c r="D93" s="293" t="s">
        <v>2098</v>
      </c>
      <c r="E93" s="1277"/>
      <c r="F93" s="1278"/>
      <c r="G93" s="1278"/>
      <c r="H93" s="1278"/>
      <c r="I93" s="1278"/>
      <c r="J93" s="1279"/>
      <c r="K93" s="293"/>
      <c r="L93" s="293"/>
      <c r="M93" s="293"/>
      <c r="O93" s="287"/>
      <c r="P93" s="287"/>
      <c r="Q93" s="287"/>
      <c r="R93" s="287"/>
    </row>
    <row r="94" spans="1:21" ht="39.75" customHeight="1">
      <c r="A94" s="674"/>
      <c r="B94" s="675"/>
      <c r="C94" s="758" t="s">
        <v>2032</v>
      </c>
      <c r="D94" s="293" t="s">
        <v>2099</v>
      </c>
      <c r="E94" s="1259"/>
      <c r="F94" s="1260"/>
      <c r="G94" s="1260"/>
      <c r="H94" s="1260"/>
      <c r="I94" s="1260"/>
      <c r="J94" s="1261"/>
      <c r="K94" s="293"/>
      <c r="L94" s="293"/>
      <c r="M94" s="293"/>
      <c r="O94" s="287"/>
      <c r="P94" s="287"/>
      <c r="Q94" s="287"/>
      <c r="R94" s="287"/>
    </row>
    <row r="95" spans="1:21" ht="26.85" customHeight="1">
      <c r="A95" s="674"/>
      <c r="B95" s="674" t="s">
        <v>1434</v>
      </c>
      <c r="C95" s="758" t="s">
        <v>1909</v>
      </c>
      <c r="D95" s="293" t="s">
        <v>2100</v>
      </c>
      <c r="E95" s="1259"/>
      <c r="F95" s="1260"/>
      <c r="G95" s="1260"/>
      <c r="H95" s="1260"/>
      <c r="I95" s="1260"/>
      <c r="J95" s="1261"/>
      <c r="K95" s="293"/>
      <c r="L95" s="293"/>
      <c r="M95" s="293"/>
      <c r="O95" s="287"/>
      <c r="P95" s="287"/>
      <c r="Q95" s="287"/>
      <c r="R95" s="287"/>
    </row>
    <row r="96" spans="1:21" ht="53.1" customHeight="1">
      <c r="A96" s="674"/>
      <c r="B96" s="675"/>
      <c r="C96" s="758" t="s">
        <v>2032</v>
      </c>
      <c r="D96" s="293" t="s">
        <v>2101</v>
      </c>
      <c r="E96" s="1259"/>
      <c r="F96" s="1260"/>
      <c r="G96" s="1260"/>
      <c r="H96" s="1260"/>
      <c r="I96" s="1260"/>
      <c r="J96" s="1261"/>
      <c r="K96" s="293"/>
      <c r="L96" s="293"/>
      <c r="M96" s="293"/>
      <c r="O96" s="287"/>
      <c r="P96" s="287"/>
      <c r="Q96" s="287"/>
      <c r="R96" s="287"/>
    </row>
    <row r="97" spans="1:18" ht="79.349999999999994" customHeight="1">
      <c r="A97" s="674"/>
      <c r="B97" s="774" t="s">
        <v>1458</v>
      </c>
      <c r="C97" s="675"/>
      <c r="D97" s="293" t="s">
        <v>2102</v>
      </c>
      <c r="E97" s="238"/>
      <c r="F97" s="286"/>
      <c r="G97" s="286"/>
      <c r="H97" s="286"/>
      <c r="I97" s="286"/>
      <c r="J97" s="286"/>
      <c r="K97" s="293"/>
      <c r="L97" s="293"/>
      <c r="M97" s="293"/>
      <c r="O97" s="287"/>
      <c r="P97" s="287"/>
      <c r="Q97" s="287"/>
      <c r="R97" s="287"/>
    </row>
    <row r="98" spans="1:18" ht="13.35" customHeight="1">
      <c r="A98" s="674"/>
      <c r="B98" s="774"/>
      <c r="C98" s="675"/>
      <c r="D98" s="293"/>
      <c r="E98" s="1259"/>
      <c r="F98" s="1260"/>
      <c r="G98" s="1260"/>
      <c r="H98" s="1260"/>
      <c r="I98" s="1260"/>
      <c r="J98" s="1261"/>
      <c r="K98" s="293"/>
      <c r="L98" s="293"/>
      <c r="M98" s="293"/>
      <c r="O98" s="287"/>
      <c r="P98" s="287"/>
      <c r="Q98" s="287"/>
      <c r="R98" s="287"/>
    </row>
    <row r="99" spans="1:18" ht="93.75" customHeight="1">
      <c r="A99" s="674"/>
      <c r="B99" s="675" t="s">
        <v>1459</v>
      </c>
      <c r="C99" s="758" t="s">
        <v>1909</v>
      </c>
      <c r="D99" s="293" t="s">
        <v>2103</v>
      </c>
      <c r="E99" s="684" t="s">
        <v>2104</v>
      </c>
      <c r="F99" s="1283" t="s">
        <v>2105</v>
      </c>
      <c r="G99" s="1284"/>
      <c r="H99" s="1284"/>
      <c r="I99" s="1284"/>
      <c r="J99" s="1285"/>
      <c r="K99" s="775"/>
      <c r="L99" s="293"/>
      <c r="M99" s="293"/>
      <c r="O99" s="287"/>
      <c r="P99" s="287"/>
      <c r="Q99" s="287"/>
      <c r="R99" s="287"/>
    </row>
    <row r="100" spans="1:18" ht="13.35" customHeight="1">
      <c r="A100" s="674"/>
      <c r="B100" s="675"/>
      <c r="C100" s="758"/>
      <c r="D100" s="293"/>
      <c r="E100" s="313"/>
      <c r="F100" s="1280"/>
      <c r="G100" s="1281"/>
      <c r="H100" s="1281"/>
      <c r="I100" s="1281"/>
      <c r="J100" s="1282"/>
      <c r="K100" s="691"/>
      <c r="L100" s="293"/>
      <c r="M100" s="293"/>
      <c r="O100" s="287"/>
      <c r="P100" s="287"/>
      <c r="Q100" s="287"/>
      <c r="R100" s="287"/>
    </row>
    <row r="101" spans="1:18" ht="13.35" customHeight="1">
      <c r="A101" s="674"/>
      <c r="B101" s="675"/>
      <c r="C101" s="675"/>
      <c r="D101" s="293"/>
      <c r="E101" s="313"/>
      <c r="F101" s="1280"/>
      <c r="G101" s="1281"/>
      <c r="H101" s="1281"/>
      <c r="I101" s="1281"/>
      <c r="J101" s="1282"/>
      <c r="K101" s="691"/>
      <c r="L101" s="293"/>
      <c r="M101" s="293"/>
      <c r="O101" s="287"/>
      <c r="P101" s="287"/>
      <c r="Q101" s="287"/>
      <c r="R101" s="287"/>
    </row>
    <row r="102" spans="1:18" ht="13.35" customHeight="1">
      <c r="A102" s="674"/>
      <c r="B102" s="675"/>
      <c r="C102" s="675"/>
      <c r="D102" s="293"/>
      <c r="E102" s="313"/>
      <c r="F102" s="1280"/>
      <c r="G102" s="1281"/>
      <c r="H102" s="1281"/>
      <c r="I102" s="1281"/>
      <c r="J102" s="1282"/>
      <c r="K102" s="691"/>
      <c r="L102" s="293"/>
      <c r="M102" s="293"/>
      <c r="O102" s="287"/>
      <c r="P102" s="287"/>
      <c r="Q102" s="287"/>
      <c r="R102" s="287"/>
    </row>
    <row r="103" spans="1:18" ht="13.35" customHeight="1">
      <c r="A103" s="674"/>
      <c r="B103" s="675"/>
      <c r="C103" s="675"/>
      <c r="D103" s="293"/>
      <c r="E103" s="313"/>
      <c r="F103" s="1280"/>
      <c r="G103" s="1281"/>
      <c r="H103" s="1281"/>
      <c r="I103" s="1281"/>
      <c r="J103" s="1282"/>
      <c r="K103" s="691"/>
      <c r="L103" s="293"/>
      <c r="M103" s="293"/>
      <c r="O103" s="287"/>
      <c r="P103" s="287"/>
      <c r="Q103" s="287"/>
      <c r="R103" s="287"/>
    </row>
    <row r="104" spans="1:18" ht="13.35" customHeight="1">
      <c r="A104" s="674"/>
      <c r="B104" s="675"/>
      <c r="C104" s="675"/>
      <c r="D104" s="293"/>
      <c r="E104" s="313"/>
      <c r="F104" s="1280"/>
      <c r="G104" s="1281"/>
      <c r="H104" s="1281"/>
      <c r="I104" s="1281"/>
      <c r="J104" s="1282"/>
      <c r="K104" s="691"/>
      <c r="L104" s="293"/>
      <c r="M104" s="293"/>
      <c r="O104" s="287"/>
      <c r="P104" s="287"/>
      <c r="Q104" s="287"/>
      <c r="R104" s="287"/>
    </row>
    <row r="105" spans="1:18" ht="13.35" customHeight="1">
      <c r="A105" s="674"/>
      <c r="B105" s="675"/>
      <c r="C105" s="675"/>
      <c r="D105" s="293"/>
      <c r="E105" s="313"/>
      <c r="F105" s="1280"/>
      <c r="G105" s="1281"/>
      <c r="H105" s="1281"/>
      <c r="I105" s="1281"/>
      <c r="J105" s="1282"/>
      <c r="K105" s="691"/>
      <c r="L105" s="293"/>
      <c r="M105" s="293"/>
      <c r="O105" s="287"/>
      <c r="P105" s="287"/>
      <c r="Q105" s="287"/>
      <c r="R105" s="287"/>
    </row>
    <row r="106" spans="1:18" ht="13.35" customHeight="1">
      <c r="A106" s="674"/>
      <c r="B106" s="675"/>
      <c r="C106" s="675"/>
      <c r="D106" s="293"/>
      <c r="E106" s="313"/>
      <c r="F106" s="1280"/>
      <c r="G106" s="1281"/>
      <c r="H106" s="1281"/>
      <c r="I106" s="1281"/>
      <c r="J106" s="1282"/>
      <c r="K106" s="691"/>
      <c r="L106" s="293"/>
      <c r="M106" s="293"/>
      <c r="O106" s="287"/>
      <c r="P106" s="287"/>
      <c r="Q106" s="287"/>
      <c r="R106" s="287"/>
    </row>
    <row r="107" spans="1:18" ht="13.35" customHeight="1">
      <c r="A107" s="674"/>
      <c r="B107" s="675"/>
      <c r="C107" s="675"/>
      <c r="D107" s="293"/>
      <c r="E107" s="313"/>
      <c r="F107" s="1280"/>
      <c r="G107" s="1281"/>
      <c r="H107" s="1281"/>
      <c r="I107" s="1281"/>
      <c r="J107" s="1282"/>
      <c r="K107" s="691"/>
      <c r="L107" s="293"/>
      <c r="M107" s="293"/>
      <c r="O107" s="287"/>
      <c r="P107" s="287"/>
      <c r="Q107" s="287"/>
      <c r="R107" s="287"/>
    </row>
    <row r="108" spans="1:18" s="36" customFormat="1" ht="36.75" customHeight="1">
      <c r="E108" s="344"/>
      <c r="F108" s="344"/>
      <c r="G108" s="344"/>
      <c r="H108" s="344"/>
      <c r="I108" s="344"/>
      <c r="J108" s="344"/>
    </row>
    <row r="109" spans="1:18" s="36" customFormat="1" ht="13.35" customHeight="1"/>
    <row r="110" spans="1:18" ht="13.35" customHeight="1">
      <c r="A110" s="674"/>
      <c r="B110" s="675"/>
      <c r="C110" s="675" t="s">
        <v>2032</v>
      </c>
      <c r="D110" s="293" t="s">
        <v>2106</v>
      </c>
      <c r="E110" s="1259"/>
      <c r="F110" s="1260"/>
      <c r="G110" s="1260"/>
      <c r="H110" s="1260"/>
      <c r="I110" s="1260"/>
      <c r="J110" s="1261"/>
      <c r="K110" s="293"/>
      <c r="L110" s="293"/>
      <c r="M110" s="293"/>
      <c r="O110" s="287"/>
      <c r="P110" s="287"/>
      <c r="Q110" s="287"/>
      <c r="R110" s="287"/>
    </row>
    <row r="111" spans="1:18" ht="105.75" customHeight="1">
      <c r="A111" s="674"/>
      <c r="B111" s="675"/>
      <c r="C111" s="675" t="s">
        <v>2034</v>
      </c>
      <c r="D111" s="293" t="s">
        <v>2107</v>
      </c>
      <c r="E111" s="683" t="s">
        <v>2108</v>
      </c>
      <c r="F111" s="683" t="s">
        <v>2109</v>
      </c>
      <c r="G111" s="683" t="s">
        <v>2110</v>
      </c>
      <c r="H111" s="683" t="s">
        <v>2111</v>
      </c>
      <c r="I111" s="683" t="s">
        <v>2112</v>
      </c>
      <c r="J111" s="683" t="s">
        <v>2113</v>
      </c>
      <c r="K111" s="293"/>
      <c r="L111" s="293"/>
      <c r="M111" s="293"/>
      <c r="N111" s="757"/>
      <c r="O111" s="287"/>
      <c r="P111" s="287"/>
      <c r="Q111" s="287"/>
      <c r="R111" s="287"/>
    </row>
    <row r="112" spans="1:18" ht="13.35" customHeight="1">
      <c r="A112" s="674"/>
      <c r="B112" s="675"/>
      <c r="C112" s="675"/>
      <c r="D112" s="293"/>
      <c r="E112" s="684" t="s">
        <v>2114</v>
      </c>
      <c r="F112" s="292"/>
      <c r="G112" s="292"/>
      <c r="H112" s="320"/>
      <c r="I112" s="320"/>
      <c r="J112" s="292"/>
      <c r="K112" s="293"/>
      <c r="L112" s="293"/>
      <c r="M112" s="293"/>
      <c r="N112" s="757"/>
      <c r="O112" s="287"/>
      <c r="P112" s="287"/>
      <c r="Q112" s="287"/>
      <c r="R112" s="287"/>
    </row>
    <row r="113" spans="1:18" ht="13.35" customHeight="1">
      <c r="A113" s="674"/>
      <c r="B113" s="675"/>
      <c r="C113" s="675"/>
      <c r="D113" s="293"/>
      <c r="E113" s="684" t="s">
        <v>2115</v>
      </c>
      <c r="F113" s="292"/>
      <c r="G113" s="292"/>
      <c r="H113" s="320"/>
      <c r="I113" s="320"/>
      <c r="J113" s="292"/>
      <c r="K113" s="293"/>
      <c r="L113" s="293"/>
      <c r="M113" s="293"/>
      <c r="N113" s="757"/>
      <c r="O113" s="287"/>
      <c r="P113" s="287"/>
      <c r="Q113" s="287"/>
      <c r="R113" s="287"/>
    </row>
    <row r="114" spans="1:18" ht="13.35" customHeight="1">
      <c r="A114" s="674"/>
      <c r="B114" s="675"/>
      <c r="C114" s="675"/>
      <c r="D114" s="293"/>
      <c r="E114" s="684" t="s">
        <v>2115</v>
      </c>
      <c r="F114" s="292"/>
      <c r="G114" s="292"/>
      <c r="H114" s="320"/>
      <c r="I114" s="320"/>
      <c r="J114" s="292"/>
      <c r="K114" s="293"/>
      <c r="L114" s="293"/>
      <c r="M114" s="293"/>
      <c r="N114" s="757"/>
      <c r="O114" s="287"/>
      <c r="P114" s="287"/>
      <c r="Q114" s="287"/>
      <c r="R114" s="287"/>
    </row>
    <row r="115" spans="1:18" ht="13.35" customHeight="1">
      <c r="A115" s="674"/>
      <c r="B115" s="675"/>
      <c r="C115" s="675"/>
      <c r="D115" s="293"/>
      <c r="E115" s="684" t="s">
        <v>2115</v>
      </c>
      <c r="F115" s="292"/>
      <c r="G115" s="292"/>
      <c r="H115" s="320"/>
      <c r="I115" s="320"/>
      <c r="J115" s="292"/>
      <c r="K115" s="293"/>
      <c r="L115" s="293"/>
      <c r="M115" s="293"/>
      <c r="N115" s="757"/>
      <c r="O115" s="287"/>
      <c r="P115" s="287"/>
      <c r="Q115" s="287"/>
      <c r="R115" s="287"/>
    </row>
    <row r="116" spans="1:18" ht="13.35" customHeight="1">
      <c r="A116" s="674"/>
      <c r="B116" s="675"/>
      <c r="C116" s="675"/>
      <c r="D116" s="293"/>
      <c r="E116" s="684" t="s">
        <v>2115</v>
      </c>
      <c r="F116" s="292"/>
      <c r="G116" s="292"/>
      <c r="H116" s="320"/>
      <c r="I116" s="320"/>
      <c r="J116" s="292"/>
      <c r="K116" s="293"/>
      <c r="L116" s="293"/>
      <c r="M116" s="293"/>
      <c r="N116" s="757"/>
      <c r="O116" s="287"/>
      <c r="P116" s="287"/>
      <c r="Q116" s="287"/>
      <c r="R116" s="287"/>
    </row>
    <row r="117" spans="1:18" ht="13.35" customHeight="1">
      <c r="A117" s="674"/>
      <c r="B117" s="675"/>
      <c r="C117" s="675"/>
      <c r="D117" s="293"/>
      <c r="E117" s="684" t="s">
        <v>2115</v>
      </c>
      <c r="F117" s="292"/>
      <c r="G117" s="292"/>
      <c r="H117" s="320"/>
      <c r="I117" s="320"/>
      <c r="J117" s="292"/>
      <c r="K117" s="293"/>
      <c r="L117" s="293"/>
      <c r="M117" s="293"/>
      <c r="N117" s="757"/>
      <c r="O117" s="287"/>
      <c r="P117" s="287"/>
      <c r="Q117" s="287"/>
      <c r="R117" s="287"/>
    </row>
    <row r="118" spans="1:18" ht="13.35" customHeight="1">
      <c r="A118" s="674"/>
      <c r="B118" s="675"/>
      <c r="C118" s="675"/>
      <c r="D118" s="293"/>
      <c r="E118" s="684" t="s">
        <v>2115</v>
      </c>
      <c r="F118" s="292"/>
      <c r="G118" s="292"/>
      <c r="H118" s="320"/>
      <c r="I118" s="320"/>
      <c r="J118" s="292"/>
      <c r="K118" s="293"/>
      <c r="L118" s="293"/>
      <c r="M118" s="293"/>
      <c r="N118" s="757"/>
      <c r="O118" s="287"/>
      <c r="P118" s="287"/>
      <c r="Q118" s="287"/>
      <c r="R118" s="287"/>
    </row>
    <row r="119" spans="1:18" ht="13.35" customHeight="1">
      <c r="A119" s="674"/>
      <c r="B119" s="675"/>
      <c r="C119" s="675"/>
      <c r="D119" s="293"/>
      <c r="E119" s="684" t="s">
        <v>2115</v>
      </c>
      <c r="F119" s="292"/>
      <c r="G119" s="292"/>
      <c r="H119" s="320"/>
      <c r="I119" s="320"/>
      <c r="J119" s="292"/>
      <c r="K119" s="293"/>
      <c r="L119" s="293"/>
      <c r="M119" s="293"/>
      <c r="N119" s="757"/>
      <c r="O119" s="287"/>
      <c r="P119" s="287"/>
      <c r="Q119" s="287"/>
      <c r="R119" s="287"/>
    </row>
    <row r="120" spans="1:18" s="36" customFormat="1" ht="36.75" customHeight="1">
      <c r="E120" s="344"/>
      <c r="F120" s="344"/>
      <c r="G120" s="344"/>
      <c r="H120" s="344"/>
      <c r="I120" s="344"/>
      <c r="J120" s="344"/>
    </row>
    <row r="121" spans="1:18" s="36" customFormat="1" ht="13.35" customHeight="1"/>
    <row r="122" spans="1:18" ht="26.85" customHeight="1">
      <c r="A122" s="674"/>
      <c r="B122" s="774" t="s">
        <v>1905</v>
      </c>
      <c r="C122" s="675"/>
      <c r="D122" s="293" t="s">
        <v>2116</v>
      </c>
      <c r="E122" s="238"/>
      <c r="F122" s="690"/>
      <c r="G122" s="690"/>
      <c r="H122" s="690"/>
      <c r="I122" s="690"/>
      <c r="J122" s="293"/>
      <c r="K122" s="293"/>
      <c r="L122" s="293"/>
      <c r="M122" s="293"/>
      <c r="N122" s="757"/>
      <c r="O122" s="287"/>
      <c r="P122" s="287"/>
      <c r="Q122" s="287"/>
      <c r="R122" s="287"/>
    </row>
    <row r="123" spans="1:18" ht="16.5" customHeight="1">
      <c r="A123" s="674"/>
      <c r="B123" s="675"/>
      <c r="C123" s="675" t="s">
        <v>1909</v>
      </c>
      <c r="D123" s="293" t="s">
        <v>2016</v>
      </c>
      <c r="E123" s="1262" t="s">
        <v>2117</v>
      </c>
      <c r="F123" s="1263"/>
      <c r="G123" s="1263"/>
      <c r="H123" s="1263"/>
      <c r="I123" s="690"/>
      <c r="J123" s="293"/>
      <c r="K123" s="293"/>
      <c r="L123" s="293"/>
      <c r="M123" s="293"/>
      <c r="N123" s="757"/>
      <c r="O123" s="287"/>
      <c r="P123" s="287"/>
      <c r="Q123" s="287"/>
      <c r="R123" s="287"/>
    </row>
    <row r="124" spans="1:18" ht="16.5" customHeight="1">
      <c r="A124" s="674"/>
      <c r="B124" s="675"/>
      <c r="C124" s="675"/>
      <c r="D124" s="293"/>
      <c r="E124" s="1286" t="s">
        <v>2118</v>
      </c>
      <c r="F124" s="1287"/>
      <c r="G124" s="1288" t="s">
        <v>2119</v>
      </c>
      <c r="H124" s="1289"/>
      <c r="I124" s="690"/>
      <c r="J124" s="293"/>
      <c r="K124" s="293"/>
      <c r="L124" s="293"/>
      <c r="M124" s="293"/>
      <c r="N124" s="757"/>
      <c r="O124" s="287"/>
      <c r="P124" s="287"/>
      <c r="Q124" s="287"/>
      <c r="R124" s="287"/>
    </row>
    <row r="125" spans="1:18" ht="16.5" customHeight="1">
      <c r="A125" s="674"/>
      <c r="B125" s="675"/>
      <c r="C125" s="675"/>
      <c r="D125" s="293"/>
      <c r="E125" s="1259"/>
      <c r="F125" s="1260"/>
      <c r="G125" s="1259"/>
      <c r="H125" s="1261"/>
      <c r="I125" s="690"/>
      <c r="J125" s="286"/>
      <c r="K125" s="293"/>
      <c r="L125" s="293"/>
      <c r="M125" s="293"/>
      <c r="N125" s="757"/>
      <c r="O125" s="287"/>
      <c r="P125" s="287"/>
      <c r="Q125" s="287"/>
      <c r="R125" s="287"/>
    </row>
    <row r="126" spans="1:18" ht="16.5" customHeight="1">
      <c r="A126" s="674"/>
      <c r="B126" s="675"/>
      <c r="C126" s="675"/>
      <c r="D126" s="293"/>
      <c r="E126" s="1259"/>
      <c r="F126" s="1260"/>
      <c r="G126" s="1259"/>
      <c r="H126" s="1261"/>
      <c r="I126" s="690"/>
      <c r="J126" s="286"/>
      <c r="K126" s="293"/>
      <c r="L126" s="293"/>
      <c r="M126" s="293"/>
      <c r="N126" s="757"/>
      <c r="O126" s="287"/>
      <c r="P126" s="287"/>
      <c r="Q126" s="287"/>
      <c r="R126" s="287"/>
    </row>
    <row r="127" spans="1:18" ht="16.5" customHeight="1">
      <c r="A127" s="674"/>
      <c r="B127" s="675"/>
      <c r="C127" s="675"/>
      <c r="D127" s="293"/>
      <c r="E127" s="1259"/>
      <c r="F127" s="1260"/>
      <c r="G127" s="1259"/>
      <c r="H127" s="1261"/>
      <c r="I127" s="690"/>
      <c r="J127" s="286"/>
      <c r="K127" s="293"/>
      <c r="L127" s="293"/>
      <c r="M127" s="293"/>
      <c r="N127" s="757"/>
      <c r="O127" s="287"/>
      <c r="P127" s="287"/>
      <c r="Q127" s="287"/>
      <c r="R127" s="287"/>
    </row>
    <row r="128" spans="1:18" ht="16.5" customHeight="1">
      <c r="A128" s="674"/>
      <c r="B128" s="675"/>
      <c r="C128" s="675"/>
      <c r="D128" s="293"/>
      <c r="E128" s="1259"/>
      <c r="F128" s="1260"/>
      <c r="G128" s="1259"/>
      <c r="H128" s="1261"/>
      <c r="I128" s="690"/>
      <c r="J128" s="286"/>
      <c r="K128" s="293"/>
      <c r="L128" s="293"/>
      <c r="M128" s="293"/>
      <c r="N128" s="757"/>
      <c r="O128" s="287"/>
      <c r="P128" s="287"/>
      <c r="Q128" s="287"/>
      <c r="R128" s="287"/>
    </row>
    <row r="129" spans="1:18" ht="16.5" customHeight="1">
      <c r="A129" s="674"/>
      <c r="B129" s="675"/>
      <c r="C129" s="675"/>
      <c r="D129" s="293"/>
      <c r="E129" s="1259"/>
      <c r="F129" s="1260"/>
      <c r="G129" s="1259"/>
      <c r="H129" s="1261"/>
      <c r="I129" s="690"/>
      <c r="J129" s="286"/>
      <c r="K129" s="293"/>
      <c r="L129" s="293"/>
      <c r="M129" s="293"/>
      <c r="N129" s="757"/>
      <c r="O129" s="287"/>
      <c r="P129" s="287"/>
      <c r="Q129" s="287"/>
      <c r="R129" s="287"/>
    </row>
    <row r="130" spans="1:18" s="36" customFormat="1" ht="36.75" customHeight="1">
      <c r="E130" s="344"/>
      <c r="F130" s="344"/>
      <c r="G130" s="344"/>
      <c r="H130" s="344"/>
    </row>
    <row r="131" spans="1:18" s="36" customFormat="1" ht="16.5" customHeight="1"/>
    <row r="132" spans="1:18" ht="26.85" customHeight="1">
      <c r="A132" s="674"/>
      <c r="B132" s="675"/>
      <c r="C132" s="675"/>
      <c r="D132" s="293" t="s">
        <v>2120</v>
      </c>
      <c r="E132" s="1259"/>
      <c r="F132" s="1260"/>
      <c r="G132" s="1260"/>
      <c r="H132" s="1260"/>
      <c r="I132" s="1260"/>
      <c r="J132" s="1261"/>
      <c r="K132" s="293"/>
      <c r="L132" s="293"/>
      <c r="M132" s="293"/>
      <c r="N132" s="752"/>
      <c r="O132" s="287"/>
      <c r="P132" s="287"/>
      <c r="Q132" s="287"/>
      <c r="R132" s="287"/>
    </row>
    <row r="133" spans="1:18" ht="13.35" customHeight="1">
      <c r="A133" s="674"/>
      <c r="B133" s="675"/>
      <c r="C133" s="675"/>
      <c r="D133" s="293"/>
      <c r="E133" s="1259"/>
      <c r="F133" s="1260"/>
      <c r="G133" s="1260"/>
      <c r="H133" s="1260"/>
      <c r="I133" s="1260"/>
      <c r="J133" s="1261"/>
      <c r="K133" s="293"/>
      <c r="L133" s="293"/>
      <c r="M133" s="293"/>
      <c r="N133" s="757"/>
      <c r="O133" s="287"/>
      <c r="P133" s="287"/>
      <c r="Q133" s="287"/>
      <c r="R133" s="287"/>
    </row>
    <row r="134" spans="1:18" ht="13.35" customHeight="1">
      <c r="A134" s="674"/>
      <c r="B134" s="675"/>
      <c r="C134" s="675" t="s">
        <v>2032</v>
      </c>
      <c r="D134" s="293" t="s">
        <v>2121</v>
      </c>
      <c r="E134" s="1277"/>
      <c r="F134" s="1278"/>
      <c r="G134" s="1278"/>
      <c r="H134" s="1278"/>
      <c r="I134" s="1278"/>
      <c r="J134" s="1279"/>
      <c r="K134" s="293"/>
      <c r="L134" s="293"/>
      <c r="M134" s="293"/>
      <c r="N134" s="757"/>
      <c r="O134" s="287"/>
      <c r="P134" s="287"/>
      <c r="Q134" s="287"/>
      <c r="R134" s="287"/>
    </row>
    <row r="135" spans="1:18" ht="26.85" customHeight="1">
      <c r="A135" s="674"/>
      <c r="B135" s="675" t="s">
        <v>1906</v>
      </c>
      <c r="C135" s="675"/>
      <c r="D135" s="293" t="s">
        <v>2122</v>
      </c>
      <c r="E135" s="238"/>
      <c r="F135" s="690"/>
      <c r="G135" s="690"/>
      <c r="H135" s="690"/>
      <c r="I135" s="690"/>
      <c r="J135" s="286"/>
      <c r="K135" s="293"/>
      <c r="L135" s="293"/>
      <c r="M135" s="293"/>
      <c r="N135" s="757"/>
      <c r="O135" s="287"/>
      <c r="P135" s="287"/>
      <c r="Q135" s="287"/>
      <c r="R135" s="287"/>
    </row>
    <row r="136" spans="1:18" ht="13.35" customHeight="1">
      <c r="A136" s="674"/>
      <c r="B136" s="675"/>
      <c r="C136" s="675"/>
      <c r="D136" s="293" t="s">
        <v>2123</v>
      </c>
      <c r="E136" s="1259"/>
      <c r="F136" s="1260"/>
      <c r="G136" s="1260"/>
      <c r="H136" s="1260"/>
      <c r="I136" s="1260"/>
      <c r="J136" s="1261"/>
      <c r="K136" s="293"/>
      <c r="L136" s="293"/>
      <c r="M136" s="293"/>
      <c r="N136" s="757"/>
      <c r="O136" s="287"/>
      <c r="P136" s="287"/>
      <c r="Q136" s="287"/>
      <c r="R136" s="287"/>
    </row>
    <row r="137" spans="1:18" ht="26.85" customHeight="1">
      <c r="A137" s="674"/>
      <c r="B137" s="675"/>
      <c r="C137" s="675"/>
      <c r="D137" s="293" t="s">
        <v>2124</v>
      </c>
      <c r="E137" s="1259"/>
      <c r="F137" s="1260"/>
      <c r="G137" s="1260"/>
      <c r="H137" s="1260"/>
      <c r="I137" s="1260"/>
      <c r="J137" s="1261"/>
      <c r="K137" s="293"/>
      <c r="L137" s="293"/>
      <c r="M137" s="293"/>
      <c r="N137" s="757"/>
      <c r="O137" s="287"/>
      <c r="P137" s="287"/>
      <c r="Q137" s="287"/>
      <c r="R137" s="287"/>
    </row>
    <row r="138" spans="1:18" ht="13.35" customHeight="1">
      <c r="A138" s="674"/>
      <c r="B138" s="675"/>
      <c r="C138" s="675"/>
      <c r="D138" s="293"/>
      <c r="E138" s="1259"/>
      <c r="F138" s="1260"/>
      <c r="G138" s="1260"/>
      <c r="H138" s="1260"/>
      <c r="I138" s="1260"/>
      <c r="J138" s="1261"/>
      <c r="K138" s="293"/>
      <c r="L138" s="293"/>
      <c r="M138" s="293"/>
      <c r="N138" s="757"/>
      <c r="O138" s="287"/>
      <c r="P138" s="287"/>
      <c r="Q138" s="287"/>
      <c r="R138" s="287"/>
    </row>
    <row r="139" spans="1:18" ht="64.5" customHeight="1">
      <c r="A139" s="674"/>
      <c r="B139" s="675" t="s">
        <v>1907</v>
      </c>
      <c r="C139" s="675"/>
      <c r="D139" s="293" t="s">
        <v>2125</v>
      </c>
      <c r="E139" s="238"/>
      <c r="F139" s="690"/>
      <c r="G139" s="690"/>
      <c r="H139" s="690"/>
      <c r="I139" s="690"/>
      <c r="J139" s="286"/>
      <c r="K139" s="293"/>
      <c r="L139" s="293"/>
      <c r="M139" s="293"/>
      <c r="N139" s="757"/>
      <c r="O139" s="287"/>
      <c r="P139" s="287"/>
      <c r="Q139" s="287"/>
      <c r="R139" s="287"/>
    </row>
    <row r="140" spans="1:18" ht="18.75" customHeight="1">
      <c r="A140" s="674"/>
      <c r="B140" s="675"/>
      <c r="C140" s="675"/>
      <c r="D140" s="293"/>
      <c r="E140" s="1259"/>
      <c r="F140" s="1260"/>
      <c r="G140" s="1260"/>
      <c r="H140" s="1260"/>
      <c r="I140" s="1260"/>
      <c r="J140" s="1261"/>
      <c r="K140" s="293"/>
      <c r="L140" s="293"/>
      <c r="M140" s="293"/>
      <c r="N140" s="757"/>
      <c r="O140" s="287"/>
      <c r="P140" s="287"/>
      <c r="Q140" s="287"/>
      <c r="R140" s="287"/>
    </row>
    <row r="141" spans="1:18" ht="26.85" customHeight="1">
      <c r="A141" s="674"/>
      <c r="B141" s="774" t="s">
        <v>1908</v>
      </c>
      <c r="C141" s="675"/>
      <c r="D141" s="293" t="s">
        <v>2126</v>
      </c>
      <c r="E141" s="238"/>
      <c r="F141" s="690"/>
      <c r="G141" s="690"/>
      <c r="H141" s="690"/>
      <c r="I141" s="690"/>
      <c r="J141" s="286"/>
      <c r="K141" s="293"/>
      <c r="L141" s="293"/>
      <c r="M141" s="293"/>
      <c r="N141" s="757"/>
      <c r="O141" s="287"/>
      <c r="P141" s="287"/>
      <c r="Q141" s="287"/>
      <c r="R141" s="287"/>
    </row>
    <row r="142" spans="1:18" ht="16.5" customHeight="1">
      <c r="A142" s="674"/>
      <c r="B142" s="675"/>
      <c r="C142" s="675" t="s">
        <v>1909</v>
      </c>
      <c r="D142" s="293" t="s">
        <v>2016</v>
      </c>
      <c r="E142" s="1262" t="s">
        <v>2127</v>
      </c>
      <c r="F142" s="1263"/>
      <c r="G142" s="1263"/>
      <c r="H142" s="1263"/>
      <c r="I142" s="690"/>
      <c r="J142" s="293"/>
      <c r="K142" s="293"/>
      <c r="L142" s="293"/>
      <c r="M142" s="293"/>
      <c r="N142" s="757"/>
      <c r="O142" s="287"/>
      <c r="P142" s="287"/>
      <c r="Q142" s="287"/>
      <c r="R142" s="287"/>
    </row>
    <row r="143" spans="1:18" ht="13.35" customHeight="1">
      <c r="A143" s="674"/>
      <c r="B143" s="675"/>
      <c r="C143" s="675"/>
      <c r="D143" s="293"/>
      <c r="E143" s="1286" t="s">
        <v>2118</v>
      </c>
      <c r="F143" s="1287"/>
      <c r="G143" s="1288" t="s">
        <v>2119</v>
      </c>
      <c r="H143" s="1289"/>
      <c r="I143" s="690"/>
      <c r="J143" s="293"/>
      <c r="K143" s="293"/>
      <c r="L143" s="293"/>
      <c r="M143" s="293"/>
      <c r="N143" s="757"/>
      <c r="O143" s="287"/>
      <c r="P143" s="287"/>
      <c r="Q143" s="287"/>
      <c r="R143" s="287"/>
    </row>
    <row r="144" spans="1:18" ht="13.35" customHeight="1">
      <c r="A144" s="674"/>
      <c r="B144" s="675"/>
      <c r="C144" s="675"/>
      <c r="D144" s="293"/>
      <c r="E144" s="1259"/>
      <c r="F144" s="1260"/>
      <c r="G144" s="1259"/>
      <c r="H144" s="1261"/>
      <c r="I144" s="690"/>
      <c r="J144" s="286"/>
      <c r="K144" s="293"/>
      <c r="L144" s="293"/>
      <c r="M144" s="293"/>
      <c r="N144" s="757"/>
      <c r="O144" s="287"/>
      <c r="P144" s="287"/>
      <c r="Q144" s="287"/>
      <c r="R144" s="287"/>
    </row>
    <row r="145" spans="1:18" ht="13.35" customHeight="1">
      <c r="A145" s="674"/>
      <c r="B145" s="675"/>
      <c r="C145" s="675"/>
      <c r="D145" s="293"/>
      <c r="E145" s="1259"/>
      <c r="F145" s="1260"/>
      <c r="G145" s="1259"/>
      <c r="H145" s="1261"/>
      <c r="I145" s="690"/>
      <c r="J145" s="286"/>
      <c r="K145" s="293"/>
      <c r="L145" s="293"/>
      <c r="M145" s="293"/>
      <c r="N145" s="757"/>
      <c r="O145" s="287"/>
      <c r="P145" s="287"/>
      <c r="Q145" s="287"/>
      <c r="R145" s="287"/>
    </row>
    <row r="146" spans="1:18" ht="13.35" customHeight="1">
      <c r="A146" s="674"/>
      <c r="B146" s="675"/>
      <c r="C146" s="675"/>
      <c r="D146" s="293"/>
      <c r="E146" s="1259"/>
      <c r="F146" s="1260"/>
      <c r="G146" s="1259"/>
      <c r="H146" s="1261"/>
      <c r="I146" s="690"/>
      <c r="J146" s="286"/>
      <c r="K146" s="293"/>
      <c r="L146" s="293"/>
      <c r="M146" s="293"/>
      <c r="N146" s="757"/>
      <c r="O146" s="287"/>
      <c r="P146" s="287"/>
      <c r="Q146" s="287"/>
      <c r="R146" s="287"/>
    </row>
    <row r="147" spans="1:18" ht="13.35" customHeight="1">
      <c r="A147" s="674"/>
      <c r="B147" s="675"/>
      <c r="C147" s="675"/>
      <c r="D147" s="293"/>
      <c r="E147" s="1259"/>
      <c r="F147" s="1260"/>
      <c r="G147" s="1259"/>
      <c r="H147" s="1261"/>
      <c r="I147" s="690"/>
      <c r="J147" s="286"/>
      <c r="K147" s="293"/>
      <c r="L147" s="293"/>
      <c r="M147" s="293"/>
      <c r="N147" s="757"/>
      <c r="O147" s="287"/>
      <c r="P147" s="287"/>
      <c r="Q147" s="287"/>
      <c r="R147" s="287"/>
    </row>
    <row r="148" spans="1:18" ht="13.35" customHeight="1">
      <c r="A148" s="674"/>
      <c r="B148" s="675"/>
      <c r="C148" s="675"/>
      <c r="D148" s="293"/>
      <c r="E148" s="1259"/>
      <c r="F148" s="1260"/>
      <c r="G148" s="1259"/>
      <c r="H148" s="1261"/>
      <c r="I148" s="286"/>
      <c r="J148" s="286"/>
      <c r="K148" s="293"/>
      <c r="L148" s="293"/>
      <c r="M148" s="293"/>
      <c r="N148" s="757"/>
      <c r="O148" s="287"/>
      <c r="P148" s="287"/>
      <c r="Q148" s="287"/>
      <c r="R148" s="287"/>
    </row>
    <row r="149" spans="1:18" s="36" customFormat="1" ht="36.75" customHeight="1">
      <c r="E149" s="344"/>
      <c r="F149" s="344"/>
      <c r="G149" s="344"/>
      <c r="H149" s="344"/>
    </row>
    <row r="150" spans="1:18" s="36" customFormat="1" ht="13.35" customHeight="1"/>
    <row r="151" spans="1:18" ht="26.85" customHeight="1">
      <c r="A151" s="674"/>
      <c r="B151" s="675"/>
      <c r="C151" s="675"/>
      <c r="D151" s="293" t="s">
        <v>2120</v>
      </c>
      <c r="E151" s="1259"/>
      <c r="F151" s="1260"/>
      <c r="G151" s="1260"/>
      <c r="H151" s="1260"/>
      <c r="I151" s="1260"/>
      <c r="J151" s="1261"/>
      <c r="K151" s="293"/>
      <c r="L151" s="293"/>
      <c r="M151" s="293"/>
      <c r="N151" s="757"/>
      <c r="O151" s="287"/>
      <c r="P151" s="287"/>
      <c r="Q151" s="287"/>
      <c r="R151" s="287"/>
    </row>
    <row r="152" spans="1:18" ht="13.35" customHeight="1">
      <c r="A152" s="674"/>
      <c r="B152" s="675"/>
      <c r="C152" s="675"/>
      <c r="D152" s="293"/>
      <c r="E152" s="1259"/>
      <c r="F152" s="1260"/>
      <c r="G152" s="1260"/>
      <c r="H152" s="1260"/>
      <c r="I152" s="1260"/>
      <c r="J152" s="1261"/>
      <c r="K152" s="293"/>
      <c r="L152" s="293"/>
      <c r="M152" s="293"/>
      <c r="N152" s="757"/>
      <c r="O152" s="287"/>
      <c r="P152" s="287"/>
      <c r="Q152" s="287"/>
      <c r="R152" s="287"/>
    </row>
    <row r="153" spans="1:18" ht="13.35" customHeight="1">
      <c r="A153" s="674"/>
      <c r="B153" s="690"/>
      <c r="C153" s="675" t="s">
        <v>2032</v>
      </c>
      <c r="D153" s="293" t="s">
        <v>2121</v>
      </c>
      <c r="E153" s="1277"/>
      <c r="F153" s="1278"/>
      <c r="G153" s="1278"/>
      <c r="H153" s="1278"/>
      <c r="I153" s="1278"/>
      <c r="J153" s="1279"/>
      <c r="K153" s="293"/>
      <c r="L153" s="293"/>
      <c r="M153" s="293"/>
      <c r="N153" s="757"/>
      <c r="O153" s="287"/>
      <c r="P153" s="287"/>
      <c r="Q153" s="287"/>
      <c r="R153" s="287"/>
    </row>
    <row r="154" spans="1:18" ht="145.35" customHeight="1">
      <c r="A154" s="674"/>
      <c r="B154" s="675" t="s">
        <v>1909</v>
      </c>
      <c r="C154" s="675"/>
      <c r="D154" s="293" t="s">
        <v>2128</v>
      </c>
      <c r="E154" s="684" t="s">
        <v>2129</v>
      </c>
      <c r="F154" s="684" t="s">
        <v>2130</v>
      </c>
      <c r="G154" s="684" t="s">
        <v>2131</v>
      </c>
      <c r="H154" s="684" t="s">
        <v>2132</v>
      </c>
      <c r="I154" s="684" t="s">
        <v>2133</v>
      </c>
      <c r="J154" s="293"/>
      <c r="K154" s="293"/>
      <c r="L154" s="293"/>
      <c r="M154" s="293"/>
      <c r="N154" s="757"/>
      <c r="O154" s="287"/>
      <c r="P154" s="287"/>
      <c r="Q154" s="287"/>
      <c r="R154" s="287"/>
    </row>
    <row r="155" spans="1:18" ht="13.35" customHeight="1">
      <c r="A155" s="674"/>
      <c r="B155" s="690"/>
      <c r="C155" s="675"/>
      <c r="D155" s="293"/>
      <c r="E155" s="292"/>
      <c r="F155" s="292"/>
      <c r="G155" s="292"/>
      <c r="H155" s="320"/>
      <c r="I155" s="292"/>
      <c r="J155" s="286"/>
      <c r="K155" s="293"/>
      <c r="L155" s="293"/>
      <c r="M155" s="293"/>
      <c r="N155" s="757"/>
      <c r="O155" s="287"/>
      <c r="P155" s="287"/>
      <c r="Q155" s="287"/>
      <c r="R155" s="287"/>
    </row>
    <row r="156" spans="1:18" ht="13.35" customHeight="1">
      <c r="A156" s="674"/>
      <c r="B156" s="690"/>
      <c r="C156" s="675"/>
      <c r="D156" s="293"/>
      <c r="E156" s="292"/>
      <c r="F156" s="292"/>
      <c r="G156" s="292"/>
      <c r="H156" s="320"/>
      <c r="I156" s="292"/>
      <c r="J156" s="286"/>
      <c r="K156" s="293"/>
      <c r="L156" s="293"/>
      <c r="M156" s="293"/>
      <c r="N156" s="757"/>
      <c r="O156" s="287"/>
      <c r="P156" s="287"/>
      <c r="Q156" s="287"/>
      <c r="R156" s="287"/>
    </row>
    <row r="157" spans="1:18" ht="13.35" customHeight="1">
      <c r="A157" s="674"/>
      <c r="B157" s="690"/>
      <c r="C157" s="675"/>
      <c r="D157" s="293"/>
      <c r="E157" s="292"/>
      <c r="F157" s="292"/>
      <c r="G157" s="292"/>
      <c r="H157" s="320"/>
      <c r="I157" s="292"/>
      <c r="J157" s="286"/>
      <c r="K157" s="293"/>
      <c r="L157" s="293"/>
      <c r="M157" s="293"/>
      <c r="N157" s="757"/>
      <c r="O157" s="287"/>
      <c r="P157" s="287"/>
      <c r="Q157" s="287"/>
      <c r="R157" s="287"/>
    </row>
    <row r="158" spans="1:18" ht="13.35" customHeight="1">
      <c r="A158" s="674"/>
      <c r="B158" s="690"/>
      <c r="C158" s="675"/>
      <c r="D158" s="293"/>
      <c r="E158" s="292"/>
      <c r="F158" s="292"/>
      <c r="G158" s="292"/>
      <c r="H158" s="320"/>
      <c r="I158" s="292"/>
      <c r="J158" s="286"/>
      <c r="K158" s="293"/>
      <c r="L158" s="293"/>
      <c r="M158" s="293"/>
      <c r="N158" s="757"/>
      <c r="O158" s="287"/>
      <c r="P158" s="287"/>
      <c r="Q158" s="287"/>
      <c r="R158" s="287"/>
    </row>
    <row r="159" spans="1:18" ht="13.35" customHeight="1">
      <c r="A159" s="674"/>
      <c r="B159" s="690"/>
      <c r="C159" s="675"/>
      <c r="D159" s="293"/>
      <c r="E159" s="292"/>
      <c r="F159" s="292"/>
      <c r="G159" s="292"/>
      <c r="H159" s="320"/>
      <c r="I159" s="292"/>
      <c r="J159" s="286"/>
      <c r="K159" s="293"/>
      <c r="L159" s="293"/>
      <c r="M159" s="293"/>
      <c r="N159" s="757"/>
      <c r="O159" s="287"/>
      <c r="P159" s="287"/>
      <c r="Q159" s="287"/>
      <c r="R159" s="287"/>
    </row>
    <row r="160" spans="1:18" s="36" customFormat="1" ht="36.75" customHeight="1">
      <c r="E160" s="344"/>
      <c r="F160" s="344"/>
      <c r="G160" s="344"/>
      <c r="H160" s="344"/>
      <c r="I160" s="344"/>
    </row>
    <row r="161" spans="1:18" s="36" customFormat="1" ht="13.35" customHeight="1"/>
    <row r="162" spans="1:18" ht="26.85" customHeight="1">
      <c r="A162" s="674"/>
      <c r="B162" s="675" t="s">
        <v>1910</v>
      </c>
      <c r="C162" s="675" t="s">
        <v>1909</v>
      </c>
      <c r="D162" s="293" t="s">
        <v>2134</v>
      </c>
      <c r="E162" s="238"/>
      <c r="F162" s="286"/>
      <c r="G162" s="286"/>
      <c r="H162" s="286"/>
      <c r="I162" s="286"/>
      <c r="J162" s="286"/>
      <c r="K162" s="293"/>
      <c r="L162" s="293"/>
      <c r="M162" s="293"/>
      <c r="N162" s="757"/>
      <c r="O162" s="287"/>
      <c r="P162" s="287"/>
      <c r="Q162" s="287"/>
      <c r="R162" s="287"/>
    </row>
    <row r="163" spans="1:18" ht="13.35" customHeight="1">
      <c r="A163" s="674"/>
      <c r="B163" s="675"/>
      <c r="C163" s="675"/>
      <c r="D163" s="293" t="s">
        <v>2135</v>
      </c>
      <c r="E163" s="1259"/>
      <c r="F163" s="1260"/>
      <c r="G163" s="1260"/>
      <c r="H163" s="1260"/>
      <c r="I163" s="1260"/>
      <c r="J163" s="1261"/>
      <c r="K163" s="293"/>
      <c r="L163" s="293"/>
      <c r="M163" s="293"/>
      <c r="N163" s="757"/>
      <c r="O163" s="287"/>
      <c r="P163" s="287"/>
      <c r="Q163" s="287"/>
      <c r="R163" s="287"/>
    </row>
    <row r="164" spans="1:18" ht="26.85" customHeight="1">
      <c r="A164" s="674"/>
      <c r="B164" s="675"/>
      <c r="C164" s="675" t="s">
        <v>2032</v>
      </c>
      <c r="D164" s="293" t="s">
        <v>2136</v>
      </c>
      <c r="E164" s="1259"/>
      <c r="F164" s="1260"/>
      <c r="G164" s="1260"/>
      <c r="H164" s="1260"/>
      <c r="I164" s="1260"/>
      <c r="J164" s="1261"/>
      <c r="K164" s="293"/>
      <c r="L164" s="293"/>
      <c r="M164" s="293"/>
      <c r="N164" s="757"/>
      <c r="O164" s="287"/>
      <c r="P164" s="287"/>
      <c r="Q164" s="287"/>
      <c r="R164" s="287"/>
    </row>
    <row r="165" spans="1:18" ht="26.85" customHeight="1">
      <c r="A165" s="674"/>
      <c r="B165" s="675"/>
      <c r="C165" s="675"/>
      <c r="D165" s="293" t="s">
        <v>2137</v>
      </c>
      <c r="E165" s="238"/>
      <c r="F165" s="286"/>
      <c r="G165" s="286"/>
      <c r="H165" s="286"/>
      <c r="I165" s="286"/>
      <c r="J165" s="286"/>
      <c r="K165" s="293"/>
      <c r="L165" s="293"/>
      <c r="M165" s="293"/>
      <c r="N165" s="757"/>
      <c r="O165" s="287"/>
      <c r="P165" s="287"/>
      <c r="Q165" s="287"/>
      <c r="R165" s="287"/>
    </row>
    <row r="166" spans="1:18" ht="21" customHeight="1">
      <c r="A166" s="674"/>
      <c r="B166" s="675"/>
      <c r="C166" s="675" t="s">
        <v>2034</v>
      </c>
      <c r="D166" s="293" t="s">
        <v>2138</v>
      </c>
      <c r="E166" s="238"/>
      <c r="F166" s="286"/>
      <c r="G166" s="286"/>
      <c r="H166" s="286"/>
      <c r="I166" s="286"/>
      <c r="J166" s="286"/>
      <c r="K166" s="293"/>
      <c r="L166" s="293"/>
      <c r="M166" s="293"/>
      <c r="N166" s="757"/>
      <c r="O166" s="287"/>
      <c r="P166" s="287"/>
      <c r="Q166" s="287"/>
      <c r="R166" s="287"/>
    </row>
    <row r="167" spans="1:18" ht="26.85" customHeight="1">
      <c r="A167" s="674"/>
      <c r="B167" s="675"/>
      <c r="C167" s="675"/>
      <c r="D167" s="293" t="s">
        <v>2139</v>
      </c>
      <c r="E167" s="1259"/>
      <c r="F167" s="1260"/>
      <c r="G167" s="1260"/>
      <c r="H167" s="1260"/>
      <c r="I167" s="1260"/>
      <c r="J167" s="1261"/>
      <c r="K167" s="293"/>
      <c r="L167" s="293"/>
      <c r="M167" s="293"/>
      <c r="N167" s="757"/>
      <c r="O167" s="287"/>
      <c r="P167" s="287"/>
      <c r="Q167" s="287"/>
      <c r="R167" s="287"/>
    </row>
    <row r="168" spans="1:18" ht="20.25" customHeight="1">
      <c r="A168" s="674"/>
      <c r="B168" s="675"/>
      <c r="C168" s="675" t="s">
        <v>2036</v>
      </c>
      <c r="D168" s="293" t="s">
        <v>2140</v>
      </c>
      <c r="E168" s="238"/>
      <c r="F168" s="286"/>
      <c r="G168" s="286"/>
      <c r="H168" s="286"/>
      <c r="I168" s="286"/>
      <c r="J168" s="286"/>
      <c r="K168" s="293"/>
      <c r="L168" s="293"/>
      <c r="M168" s="293"/>
      <c r="N168" s="757"/>
      <c r="O168" s="287"/>
      <c r="P168" s="287"/>
      <c r="Q168" s="287"/>
      <c r="R168" s="287"/>
    </row>
    <row r="169" spans="1:18" ht="26.85" customHeight="1">
      <c r="A169" s="674"/>
      <c r="B169" s="675"/>
      <c r="C169" s="675"/>
      <c r="D169" s="293" t="s">
        <v>2141</v>
      </c>
      <c r="E169" s="1259"/>
      <c r="F169" s="1260"/>
      <c r="G169" s="1260"/>
      <c r="H169" s="1260"/>
      <c r="I169" s="1260"/>
      <c r="J169" s="1261"/>
      <c r="K169" s="293"/>
      <c r="L169" s="293"/>
      <c r="M169" s="293"/>
      <c r="N169" s="757"/>
      <c r="O169" s="287"/>
      <c r="P169" s="287"/>
      <c r="Q169" s="287"/>
      <c r="R169" s="287"/>
    </row>
    <row r="170" spans="1:18" ht="26.85" customHeight="1">
      <c r="A170" s="674"/>
      <c r="B170" s="690"/>
      <c r="C170" s="675" t="s">
        <v>2088</v>
      </c>
      <c r="D170" s="293" t="s">
        <v>2142</v>
      </c>
      <c r="E170" s="238"/>
      <c r="F170" s="286"/>
      <c r="G170" s="286"/>
      <c r="H170" s="286"/>
      <c r="I170" s="286"/>
      <c r="J170" s="286"/>
      <c r="K170" s="293"/>
      <c r="L170" s="293"/>
      <c r="M170" s="293"/>
      <c r="N170" s="757"/>
      <c r="O170" s="287"/>
      <c r="P170" s="287"/>
      <c r="Q170" s="287"/>
      <c r="R170" s="287"/>
    </row>
    <row r="171" spans="1:18" ht="26.85" customHeight="1">
      <c r="A171" s="674"/>
      <c r="B171" s="690"/>
      <c r="C171" s="675"/>
      <c r="D171" s="293" t="s">
        <v>2143</v>
      </c>
      <c r="E171" s="1259"/>
      <c r="F171" s="1260"/>
      <c r="G171" s="1260"/>
      <c r="H171" s="1260"/>
      <c r="I171" s="1260"/>
      <c r="J171" s="1261"/>
      <c r="K171" s="293"/>
      <c r="L171" s="293"/>
      <c r="M171" s="293"/>
      <c r="N171" s="757"/>
      <c r="O171" s="287"/>
      <c r="P171" s="287"/>
      <c r="Q171" s="287"/>
      <c r="R171" s="287"/>
    </row>
    <row r="172" spans="1:18" ht="26.85" customHeight="1">
      <c r="A172" s="674"/>
      <c r="B172" s="690"/>
      <c r="C172" s="675" t="s">
        <v>2144</v>
      </c>
      <c r="D172" s="293" t="s">
        <v>2145</v>
      </c>
      <c r="E172" s="238"/>
      <c r="F172" s="286"/>
      <c r="G172" s="286"/>
      <c r="H172" s="286"/>
      <c r="I172" s="286"/>
      <c r="J172" s="286"/>
      <c r="K172" s="293"/>
      <c r="L172" s="293"/>
      <c r="M172" s="293"/>
      <c r="N172" s="757"/>
      <c r="O172" s="287"/>
      <c r="P172" s="287"/>
      <c r="Q172" s="287"/>
      <c r="R172" s="287"/>
    </row>
    <row r="173" spans="1:18" ht="13.35" customHeight="1">
      <c r="A173" s="674"/>
      <c r="B173" s="690"/>
      <c r="C173" s="675"/>
      <c r="D173" s="293" t="s">
        <v>2146</v>
      </c>
      <c r="E173" s="238"/>
      <c r="F173" s="286"/>
      <c r="G173" s="286"/>
      <c r="H173" s="286"/>
      <c r="I173" s="286"/>
      <c r="J173" s="286"/>
      <c r="K173" s="293"/>
      <c r="L173" s="293"/>
      <c r="M173" s="293"/>
      <c r="N173" s="757"/>
      <c r="O173" s="287"/>
      <c r="P173" s="287"/>
      <c r="Q173" s="287"/>
      <c r="R173" s="287"/>
    </row>
    <row r="174" spans="1:18" ht="13.35" customHeight="1">
      <c r="A174" s="674"/>
      <c r="B174" s="690"/>
      <c r="C174" s="675"/>
      <c r="D174" s="293" t="s">
        <v>2147</v>
      </c>
      <c r="E174" s="1259"/>
      <c r="F174" s="1260"/>
      <c r="G174" s="1260"/>
      <c r="H174" s="1260"/>
      <c r="I174" s="1260"/>
      <c r="J174" s="1261"/>
      <c r="K174" s="293"/>
      <c r="L174" s="293"/>
      <c r="M174" s="293"/>
      <c r="N174" s="757"/>
      <c r="O174" s="287"/>
      <c r="P174" s="287"/>
      <c r="Q174" s="287"/>
      <c r="R174" s="287"/>
    </row>
    <row r="175" spans="1:18" ht="33" customHeight="1">
      <c r="A175" s="674"/>
      <c r="B175" s="690"/>
      <c r="C175" s="675" t="s">
        <v>2148</v>
      </c>
      <c r="D175" s="293" t="s">
        <v>2149</v>
      </c>
      <c r="E175" s="238"/>
      <c r="F175" s="286"/>
      <c r="G175" s="286"/>
      <c r="H175" s="286"/>
      <c r="I175" s="286"/>
      <c r="J175" s="286"/>
      <c r="K175" s="293"/>
      <c r="L175" s="293"/>
      <c r="M175" s="293"/>
      <c r="N175" s="757"/>
      <c r="O175" s="287"/>
      <c r="P175" s="287"/>
      <c r="Q175" s="287"/>
      <c r="R175" s="287"/>
    </row>
    <row r="176" spans="1:18" ht="13.35" customHeight="1">
      <c r="A176" s="674"/>
      <c r="B176" s="674"/>
      <c r="C176" s="674"/>
      <c r="D176" s="674"/>
      <c r="E176" s="674"/>
      <c r="F176" s="674"/>
      <c r="G176" s="674"/>
      <c r="H176" s="674"/>
      <c r="I176" s="674"/>
      <c r="J176" s="674"/>
      <c r="K176" s="674"/>
      <c r="L176" s="674"/>
      <c r="M176" s="674"/>
      <c r="N176" s="757"/>
      <c r="O176" s="287"/>
      <c r="P176" s="287"/>
      <c r="Q176" s="287"/>
      <c r="R176" s="287"/>
    </row>
    <row r="177" spans="1:18" ht="13.35" customHeight="1">
      <c r="A177" s="36"/>
      <c r="B177" s="36"/>
      <c r="C177" s="36"/>
      <c r="D177" s="36"/>
      <c r="F177" s="672"/>
      <c r="G177" s="672"/>
      <c r="H177" s="672"/>
      <c r="I177" s="672"/>
      <c r="J177" s="690"/>
      <c r="K177" s="690"/>
      <c r="L177" s="672"/>
      <c r="M177" s="672"/>
      <c r="N177" s="757"/>
      <c r="O177" s="287"/>
      <c r="P177" s="287"/>
      <c r="Q177" s="287"/>
      <c r="R177" s="287"/>
    </row>
    <row r="178" spans="1:18" ht="13.35" customHeight="1">
      <c r="A178" s="36"/>
      <c r="B178" s="36"/>
      <c r="C178" s="36"/>
      <c r="D178" s="36"/>
      <c r="F178" s="672"/>
      <c r="G178" s="672"/>
      <c r="H178" s="672"/>
      <c r="I178" s="672"/>
      <c r="J178" s="690"/>
      <c r="K178" s="690"/>
      <c r="L178" s="672"/>
      <c r="M178" s="672"/>
      <c r="N178" s="757"/>
      <c r="O178" s="287"/>
      <c r="P178" s="287"/>
      <c r="Q178" s="287"/>
      <c r="R178" s="287"/>
    </row>
    <row r="179" spans="1:18" ht="13.35" customHeight="1">
      <c r="A179" s="36"/>
      <c r="B179" s="36"/>
      <c r="C179" s="36"/>
      <c r="D179" s="36"/>
      <c r="F179" s="672"/>
      <c r="G179" s="672"/>
      <c r="H179" s="672"/>
      <c r="I179" s="672"/>
      <c r="J179" s="690"/>
      <c r="K179" s="690"/>
      <c r="L179" s="672"/>
      <c r="M179" s="672"/>
      <c r="N179" s="757"/>
      <c r="O179" s="287"/>
      <c r="P179" s="287"/>
      <c r="Q179" s="287"/>
      <c r="R179" s="287"/>
    </row>
    <row r="180" spans="1:18" ht="13.35" customHeight="1">
      <c r="A180" s="36"/>
      <c r="B180" s="36"/>
      <c r="C180" s="36"/>
      <c r="D180" s="36"/>
      <c r="F180" s="672"/>
      <c r="G180" s="672"/>
      <c r="H180" s="672"/>
      <c r="I180" s="672"/>
      <c r="J180" s="690"/>
      <c r="K180" s="690"/>
      <c r="L180" s="672"/>
      <c r="M180" s="672"/>
      <c r="N180" s="757"/>
      <c r="O180" s="287"/>
      <c r="P180" s="287"/>
      <c r="Q180" s="287"/>
      <c r="R180" s="287"/>
    </row>
    <row r="181" spans="1:18" ht="13.35" customHeight="1">
      <c r="A181" s="36"/>
      <c r="B181" s="36"/>
      <c r="C181" s="36"/>
      <c r="D181" s="36"/>
      <c r="F181" s="672"/>
      <c r="G181" s="672"/>
      <c r="H181" s="672"/>
      <c r="I181" s="672"/>
      <c r="J181" s="690"/>
      <c r="K181" s="690"/>
      <c r="L181" s="672"/>
      <c r="M181" s="672"/>
      <c r="N181" s="757"/>
      <c r="O181" s="287"/>
      <c r="P181" s="287"/>
      <c r="Q181" s="287"/>
      <c r="R181" s="287"/>
    </row>
    <row r="182" spans="1:18" ht="13.35" customHeight="1">
      <c r="A182" s="36"/>
      <c r="B182" s="36"/>
      <c r="C182" s="36"/>
      <c r="D182" s="36"/>
      <c r="F182" s="672"/>
      <c r="G182" s="672"/>
      <c r="H182" s="672"/>
      <c r="I182" s="672"/>
      <c r="J182" s="690"/>
      <c r="K182" s="690"/>
      <c r="L182" s="672"/>
      <c r="M182" s="672"/>
      <c r="N182" s="757"/>
      <c r="O182" s="287"/>
      <c r="P182" s="287"/>
      <c r="Q182" s="287"/>
      <c r="R182" s="287"/>
    </row>
    <row r="183" spans="1:18" ht="13.35" customHeight="1">
      <c r="A183" s="36"/>
      <c r="B183" s="36"/>
      <c r="C183" s="36"/>
      <c r="D183" s="36"/>
      <c r="F183" s="672"/>
      <c r="G183" s="672"/>
      <c r="H183" s="672"/>
      <c r="I183" s="672"/>
      <c r="J183" s="690"/>
      <c r="K183" s="690"/>
      <c r="L183" s="672"/>
      <c r="M183" s="672"/>
      <c r="N183" s="757"/>
      <c r="O183" s="287"/>
      <c r="P183" s="287"/>
      <c r="Q183" s="287"/>
      <c r="R183" s="287"/>
    </row>
    <row r="184" spans="1:18" ht="13.35" customHeight="1">
      <c r="A184" s="36"/>
      <c r="B184" s="36"/>
      <c r="C184" s="36"/>
      <c r="D184" s="36"/>
      <c r="F184" s="672"/>
      <c r="G184" s="672"/>
      <c r="H184" s="672"/>
      <c r="I184" s="672"/>
      <c r="J184" s="690"/>
      <c r="K184" s="690"/>
      <c r="L184" s="672"/>
      <c r="M184" s="672"/>
      <c r="N184" s="757"/>
      <c r="O184" s="287"/>
      <c r="P184" s="287"/>
      <c r="Q184" s="287"/>
      <c r="R184" s="287"/>
    </row>
    <row r="185" spans="1:18" ht="13.35" customHeight="1">
      <c r="A185" s="36"/>
      <c r="B185" s="36"/>
      <c r="C185" s="36"/>
      <c r="D185" s="36"/>
      <c r="F185" s="672"/>
      <c r="G185" s="672"/>
      <c r="H185" s="672"/>
      <c r="I185" s="672"/>
      <c r="J185" s="690"/>
      <c r="K185" s="690"/>
      <c r="L185" s="672"/>
      <c r="M185" s="672"/>
      <c r="N185" s="757"/>
      <c r="O185" s="287"/>
      <c r="P185" s="287"/>
      <c r="Q185" s="287"/>
      <c r="R185" s="287"/>
    </row>
    <row r="186" spans="1:18" ht="13.35" customHeight="1">
      <c r="A186" s="36"/>
      <c r="B186" s="36"/>
      <c r="C186" s="36"/>
      <c r="D186" s="36"/>
      <c r="F186" s="672"/>
      <c r="G186" s="672"/>
      <c r="H186" s="672"/>
      <c r="I186" s="672"/>
      <c r="J186" s="690"/>
      <c r="K186" s="690"/>
      <c r="L186" s="672"/>
      <c r="M186" s="672"/>
      <c r="N186" s="757"/>
      <c r="O186" s="287"/>
      <c r="P186" s="287"/>
      <c r="Q186" s="287"/>
      <c r="R186" s="287"/>
    </row>
    <row r="187" spans="1:18" ht="13.35" customHeight="1">
      <c r="A187" s="36"/>
      <c r="B187" s="36"/>
      <c r="C187" s="36"/>
      <c r="D187" s="36"/>
      <c r="F187" s="672"/>
      <c r="G187" s="672"/>
      <c r="H187" s="672"/>
      <c r="I187" s="672"/>
      <c r="J187" s="690"/>
      <c r="K187" s="690"/>
      <c r="L187" s="672"/>
      <c r="M187" s="672"/>
      <c r="N187" s="757"/>
      <c r="O187" s="287"/>
      <c r="P187" s="287"/>
      <c r="Q187" s="287"/>
      <c r="R187" s="287"/>
    </row>
    <row r="188" spans="1:18" ht="13.35" customHeight="1">
      <c r="A188" s="36"/>
      <c r="B188" s="36"/>
      <c r="C188" s="36"/>
      <c r="D188" s="36"/>
      <c r="F188" s="672"/>
      <c r="G188" s="672"/>
      <c r="H188" s="672"/>
      <c r="I188" s="672"/>
      <c r="J188" s="690"/>
      <c r="K188" s="690"/>
      <c r="L188" s="672"/>
      <c r="M188" s="672"/>
      <c r="N188" s="757"/>
      <c r="O188" s="287"/>
      <c r="P188" s="287"/>
      <c r="Q188" s="287"/>
      <c r="R188" s="287"/>
    </row>
    <row r="189" spans="1:18" ht="13.35" customHeight="1">
      <c r="A189" s="36"/>
      <c r="B189" s="36"/>
      <c r="C189" s="36"/>
      <c r="D189" s="36"/>
      <c r="F189" s="672"/>
      <c r="G189" s="672"/>
      <c r="H189" s="672"/>
      <c r="I189" s="672"/>
      <c r="J189" s="690"/>
      <c r="K189" s="690"/>
      <c r="L189" s="672"/>
      <c r="M189" s="672"/>
      <c r="N189" s="757"/>
      <c r="O189" s="287"/>
      <c r="P189" s="287"/>
      <c r="Q189" s="287"/>
      <c r="R189" s="287"/>
    </row>
    <row r="190" spans="1:18" ht="13.35" customHeight="1">
      <c r="A190" s="36"/>
      <c r="B190" s="36"/>
      <c r="C190" s="36"/>
      <c r="D190" s="36"/>
      <c r="F190" s="672"/>
      <c r="G190" s="672"/>
      <c r="H190" s="672"/>
      <c r="I190" s="672"/>
      <c r="J190" s="690"/>
      <c r="K190" s="690"/>
      <c r="L190" s="672"/>
      <c r="M190" s="672"/>
      <c r="N190" s="757"/>
      <c r="O190" s="287"/>
      <c r="P190" s="287"/>
      <c r="Q190" s="287"/>
      <c r="R190" s="287"/>
    </row>
    <row r="191" spans="1:18" ht="13.35" customHeight="1">
      <c r="A191" s="36"/>
      <c r="B191" s="36"/>
      <c r="C191" s="36"/>
      <c r="D191" s="36"/>
      <c r="F191" s="672"/>
      <c r="G191" s="672"/>
      <c r="H191" s="672"/>
      <c r="I191" s="672"/>
      <c r="J191" s="690"/>
      <c r="K191" s="690"/>
      <c r="L191" s="672"/>
      <c r="M191" s="672"/>
      <c r="N191" s="757"/>
      <c r="O191" s="287"/>
      <c r="P191" s="287"/>
      <c r="Q191" s="287"/>
      <c r="R191" s="287"/>
    </row>
    <row r="192" spans="1:18" ht="13.35" customHeight="1">
      <c r="A192" s="36"/>
      <c r="B192" s="36"/>
      <c r="C192" s="36"/>
      <c r="D192" s="36"/>
      <c r="F192" s="672"/>
      <c r="G192" s="672"/>
      <c r="H192" s="672"/>
      <c r="I192" s="672"/>
      <c r="J192" s="690"/>
      <c r="K192" s="690"/>
      <c r="L192" s="672"/>
      <c r="M192" s="672"/>
      <c r="N192" s="757"/>
      <c r="O192" s="287"/>
      <c r="P192" s="287"/>
      <c r="Q192" s="287"/>
      <c r="R192" s="287"/>
    </row>
    <row r="193" spans="1:18" ht="13.35" customHeight="1">
      <c r="A193" s="36"/>
      <c r="B193" s="36"/>
      <c r="C193" s="36"/>
      <c r="D193" s="36"/>
      <c r="F193" s="672"/>
      <c r="G193" s="672"/>
      <c r="H193" s="672"/>
      <c r="I193" s="672"/>
      <c r="J193" s="690"/>
      <c r="K193" s="690"/>
      <c r="L193" s="672"/>
      <c r="M193" s="672"/>
      <c r="N193" s="757"/>
      <c r="O193" s="287"/>
      <c r="P193" s="287"/>
      <c r="Q193" s="287"/>
      <c r="R193" s="287"/>
    </row>
    <row r="194" spans="1:18" ht="13.35" customHeight="1">
      <c r="A194" s="36"/>
      <c r="B194" s="36"/>
      <c r="C194" s="36"/>
      <c r="D194" s="36"/>
      <c r="F194" s="672"/>
      <c r="G194" s="672"/>
      <c r="H194" s="672"/>
      <c r="I194" s="672"/>
      <c r="J194" s="690"/>
      <c r="K194" s="690"/>
      <c r="L194" s="672"/>
      <c r="M194" s="672"/>
      <c r="N194" s="757"/>
      <c r="O194" s="287"/>
      <c r="P194" s="287"/>
      <c r="Q194" s="287"/>
      <c r="R194" s="287"/>
    </row>
    <row r="195" spans="1:18" ht="13.35" customHeight="1">
      <c r="A195" s="36"/>
      <c r="B195" s="36"/>
      <c r="C195" s="36"/>
      <c r="D195" s="36"/>
      <c r="F195" s="672"/>
      <c r="G195" s="672"/>
      <c r="H195" s="672"/>
      <c r="I195" s="672"/>
      <c r="J195" s="690"/>
      <c r="K195" s="690"/>
      <c r="L195" s="672"/>
      <c r="M195" s="672"/>
      <c r="N195" s="757"/>
      <c r="O195" s="287"/>
      <c r="P195" s="287"/>
      <c r="Q195" s="287"/>
      <c r="R195" s="287"/>
    </row>
    <row r="196" spans="1:18" ht="13.35" customHeight="1">
      <c r="A196" s="36"/>
      <c r="B196" s="36"/>
      <c r="C196" s="36"/>
      <c r="D196" s="36"/>
      <c r="F196" s="672"/>
      <c r="G196" s="672"/>
      <c r="H196" s="672"/>
      <c r="I196" s="672"/>
      <c r="J196" s="690"/>
      <c r="K196" s="690"/>
      <c r="L196" s="672"/>
      <c r="M196" s="672"/>
      <c r="N196" s="757"/>
      <c r="O196" s="287"/>
      <c r="P196" s="287"/>
      <c r="Q196" s="287"/>
      <c r="R196" s="287"/>
    </row>
    <row r="197" spans="1:18" ht="13.35" customHeight="1">
      <c r="A197" s="36"/>
      <c r="B197" s="36"/>
      <c r="C197" s="36"/>
      <c r="D197" s="36"/>
      <c r="F197" s="672"/>
      <c r="G197" s="672"/>
      <c r="H197" s="672"/>
      <c r="I197" s="672"/>
      <c r="J197" s="690"/>
      <c r="K197" s="690"/>
      <c r="L197" s="672"/>
      <c r="M197" s="672"/>
      <c r="N197" s="757"/>
      <c r="O197" s="287"/>
      <c r="P197" s="287"/>
      <c r="Q197" s="287"/>
      <c r="R197" s="287"/>
    </row>
    <row r="198" spans="1:18" ht="13.35" customHeight="1">
      <c r="A198" s="36"/>
      <c r="B198" s="36"/>
      <c r="C198" s="36"/>
      <c r="D198" s="36"/>
      <c r="F198" s="672"/>
      <c r="G198" s="672"/>
      <c r="H198" s="672"/>
      <c r="I198" s="672"/>
      <c r="J198" s="690"/>
      <c r="K198" s="690"/>
      <c r="L198" s="672"/>
      <c r="M198" s="672"/>
      <c r="N198" s="757"/>
      <c r="O198" s="287"/>
      <c r="P198" s="287"/>
      <c r="Q198" s="287"/>
      <c r="R198" s="287"/>
    </row>
    <row r="199" spans="1:18" ht="13.35" customHeight="1">
      <c r="A199" s="36"/>
      <c r="B199" s="36"/>
      <c r="C199" s="36"/>
      <c r="D199" s="36"/>
      <c r="F199" s="672"/>
      <c r="G199" s="672"/>
      <c r="H199" s="672"/>
      <c r="I199" s="672"/>
      <c r="J199" s="690"/>
      <c r="K199" s="690"/>
      <c r="L199" s="672"/>
      <c r="M199" s="672"/>
      <c r="N199" s="757"/>
      <c r="O199" s="287"/>
      <c r="P199" s="287"/>
      <c r="Q199" s="287"/>
      <c r="R199" s="287"/>
    </row>
    <row r="200" spans="1:18" ht="13.35" customHeight="1">
      <c r="A200" s="36"/>
      <c r="B200" s="36"/>
      <c r="C200" s="36"/>
      <c r="D200" s="36"/>
      <c r="F200" s="672"/>
      <c r="G200" s="672"/>
      <c r="H200" s="672"/>
      <c r="I200" s="672"/>
      <c r="J200" s="690"/>
      <c r="K200" s="690"/>
      <c r="L200" s="672"/>
      <c r="M200" s="672"/>
      <c r="N200" s="757"/>
      <c r="O200" s="287"/>
      <c r="P200" s="287"/>
      <c r="Q200" s="287"/>
      <c r="R200" s="287"/>
    </row>
    <row r="201" spans="1:18" ht="13.35" customHeight="1">
      <c r="A201" s="36"/>
      <c r="B201" s="36"/>
      <c r="C201" s="36"/>
      <c r="D201" s="36"/>
      <c r="F201" s="672"/>
      <c r="G201" s="672"/>
      <c r="H201" s="672"/>
      <c r="I201" s="672"/>
      <c r="J201" s="690"/>
      <c r="K201" s="690"/>
      <c r="L201" s="672"/>
      <c r="M201" s="672"/>
      <c r="N201" s="757"/>
      <c r="O201" s="287"/>
      <c r="P201" s="287"/>
      <c r="Q201" s="287"/>
      <c r="R201" s="287"/>
    </row>
    <row r="202" spans="1:18" ht="13.35" customHeight="1">
      <c r="A202" s="36"/>
      <c r="B202" s="36"/>
      <c r="C202" s="36"/>
      <c r="D202" s="36"/>
      <c r="F202" s="672"/>
      <c r="G202" s="672"/>
      <c r="H202" s="672"/>
      <c r="I202" s="672"/>
      <c r="J202" s="690"/>
      <c r="K202" s="690"/>
      <c r="L202" s="672"/>
      <c r="M202" s="672"/>
      <c r="N202" s="757"/>
      <c r="O202" s="287"/>
      <c r="P202" s="287"/>
      <c r="Q202" s="287"/>
      <c r="R202" s="287"/>
    </row>
    <row r="203" spans="1:18" ht="13.35" customHeight="1">
      <c r="A203" s="36"/>
      <c r="B203" s="36"/>
      <c r="C203" s="36"/>
      <c r="D203" s="36"/>
      <c r="F203" s="672"/>
      <c r="G203" s="672"/>
      <c r="H203" s="672"/>
      <c r="I203" s="672"/>
      <c r="J203" s="690"/>
      <c r="K203" s="690"/>
      <c r="L203" s="672"/>
      <c r="M203" s="672"/>
      <c r="N203" s="757"/>
      <c r="O203" s="287"/>
      <c r="P203" s="287"/>
      <c r="Q203" s="287"/>
      <c r="R203" s="287"/>
    </row>
    <row r="204" spans="1:18" ht="13.35" customHeight="1">
      <c r="A204" s="36"/>
      <c r="B204" s="36"/>
      <c r="C204" s="36"/>
      <c r="D204" s="36"/>
      <c r="F204" s="672"/>
      <c r="G204" s="672"/>
      <c r="H204" s="672"/>
      <c r="I204" s="672"/>
      <c r="J204" s="690"/>
      <c r="K204" s="690"/>
      <c r="L204" s="672"/>
      <c r="M204" s="672"/>
      <c r="N204" s="757"/>
      <c r="O204" s="287"/>
      <c r="P204" s="287"/>
      <c r="Q204" s="287"/>
      <c r="R204" s="287"/>
    </row>
    <row r="205" spans="1:18" ht="13.35" customHeight="1">
      <c r="A205" s="36"/>
      <c r="B205" s="36"/>
      <c r="C205" s="36"/>
      <c r="D205" s="36"/>
      <c r="F205" s="672"/>
      <c r="G205" s="672"/>
      <c r="H205" s="672"/>
      <c r="I205" s="672"/>
      <c r="J205" s="690"/>
      <c r="K205" s="690"/>
      <c r="L205" s="672"/>
      <c r="M205" s="672"/>
      <c r="N205" s="757"/>
      <c r="O205" s="287"/>
      <c r="P205" s="287"/>
      <c r="Q205" s="287"/>
      <c r="R205" s="287"/>
    </row>
    <row r="206" spans="1:18" ht="13.35" customHeight="1">
      <c r="A206" s="36"/>
      <c r="B206" s="36"/>
      <c r="C206" s="36"/>
      <c r="D206" s="36"/>
      <c r="F206" s="672"/>
      <c r="G206" s="672"/>
      <c r="H206" s="672"/>
      <c r="I206" s="672"/>
      <c r="J206" s="690"/>
      <c r="K206" s="690"/>
      <c r="L206" s="672"/>
      <c r="M206" s="672"/>
      <c r="N206" s="757"/>
      <c r="O206" s="287"/>
      <c r="P206" s="287"/>
      <c r="Q206" s="287"/>
      <c r="R206" s="287"/>
    </row>
    <row r="207" spans="1:18" ht="13.35" customHeight="1">
      <c r="A207" s="36"/>
      <c r="B207" s="36"/>
      <c r="C207" s="36"/>
      <c r="D207" s="36"/>
      <c r="F207" s="672"/>
      <c r="G207" s="672"/>
      <c r="H207" s="672"/>
      <c r="I207" s="672"/>
      <c r="J207" s="690"/>
      <c r="K207" s="690"/>
      <c r="L207" s="672"/>
      <c r="M207" s="672"/>
      <c r="N207" s="757"/>
      <c r="O207" s="287"/>
      <c r="P207" s="287"/>
      <c r="Q207" s="287"/>
      <c r="R207" s="287"/>
    </row>
    <row r="208" spans="1:18" ht="13.35" customHeight="1">
      <c r="A208" s="36"/>
      <c r="B208" s="36"/>
      <c r="C208" s="36"/>
      <c r="D208" s="36"/>
      <c r="F208" s="672"/>
      <c r="G208" s="672"/>
      <c r="H208" s="672"/>
      <c r="I208" s="672"/>
      <c r="J208" s="690"/>
      <c r="K208" s="690"/>
      <c r="L208" s="672"/>
      <c r="M208" s="672"/>
      <c r="N208" s="757"/>
      <c r="O208" s="287"/>
      <c r="P208" s="287"/>
      <c r="Q208" s="287"/>
      <c r="R208" s="287"/>
    </row>
    <row r="209" spans="1:18" ht="13.35" customHeight="1">
      <c r="A209" s="36"/>
      <c r="B209" s="36"/>
      <c r="C209" s="36"/>
      <c r="D209" s="36"/>
      <c r="F209" s="672"/>
      <c r="G209" s="672"/>
      <c r="H209" s="672"/>
      <c r="I209" s="672"/>
      <c r="J209" s="690"/>
      <c r="K209" s="690"/>
      <c r="L209" s="672"/>
      <c r="M209" s="672"/>
      <c r="N209" s="757"/>
      <c r="O209" s="287"/>
      <c r="P209" s="287"/>
      <c r="Q209" s="287"/>
      <c r="R209" s="287"/>
    </row>
    <row r="210" spans="1:18" ht="13.35" customHeight="1">
      <c r="A210" s="36"/>
      <c r="B210" s="36"/>
      <c r="C210" s="36"/>
      <c r="D210" s="36"/>
      <c r="F210" s="672"/>
      <c r="G210" s="672"/>
      <c r="H210" s="672"/>
      <c r="I210" s="672"/>
      <c r="J210" s="690"/>
      <c r="K210" s="690"/>
      <c r="L210" s="672"/>
      <c r="M210" s="672"/>
      <c r="N210" s="757"/>
      <c r="O210" s="287"/>
      <c r="P210" s="287"/>
      <c r="Q210" s="287"/>
      <c r="R210" s="287"/>
    </row>
    <row r="211" spans="1:18" ht="13.35" customHeight="1">
      <c r="A211" s="36"/>
      <c r="B211" s="36"/>
      <c r="C211" s="36"/>
      <c r="D211" s="36"/>
      <c r="F211" s="672"/>
      <c r="G211" s="672"/>
      <c r="H211" s="672"/>
      <c r="I211" s="672"/>
      <c r="J211" s="690"/>
      <c r="K211" s="690"/>
      <c r="L211" s="672"/>
      <c r="M211" s="672"/>
      <c r="N211" s="757"/>
      <c r="O211" s="287"/>
      <c r="P211" s="287"/>
      <c r="Q211" s="287"/>
      <c r="R211" s="287"/>
    </row>
    <row r="212" spans="1:18" ht="13.35" customHeight="1">
      <c r="A212" s="762"/>
    </row>
    <row r="213" spans="1:18" ht="13.35" customHeight="1">
      <c r="B213" s="285" t="s">
        <v>12</v>
      </c>
    </row>
    <row r="214" spans="1:18" ht="13.35" customHeight="1">
      <c r="B214" s="285" t="s">
        <v>131</v>
      </c>
    </row>
    <row r="216" spans="1:18" ht="13.35" customHeight="1">
      <c r="B216" s="285" t="s">
        <v>502</v>
      </c>
    </row>
    <row r="217" spans="1:18" ht="13.35" customHeight="1">
      <c r="B217" s="285" t="s">
        <v>503</v>
      </c>
    </row>
    <row r="218" spans="1:18" ht="13.35" customHeight="1">
      <c r="B218" s="285" t="s">
        <v>504</v>
      </c>
    </row>
    <row r="219" spans="1:18" ht="13.35" customHeight="1">
      <c r="B219" s="285" t="s">
        <v>505</v>
      </c>
    </row>
    <row r="220" spans="1:18" ht="13.35" customHeight="1">
      <c r="B220" s="285" t="s">
        <v>506</v>
      </c>
    </row>
    <row r="222" spans="1:18" ht="13.35" customHeight="1">
      <c r="B222" s="285" t="s">
        <v>510</v>
      </c>
    </row>
    <row r="223" spans="1:18" ht="13.35" customHeight="1">
      <c r="B223" s="285" t="s">
        <v>511</v>
      </c>
    </row>
    <row r="224" spans="1:18" ht="13.35" customHeight="1">
      <c r="B224" s="285" t="s">
        <v>512</v>
      </c>
    </row>
    <row r="225" spans="1:2" ht="13.35" customHeight="1">
      <c r="B225" s="285" t="s">
        <v>513</v>
      </c>
    </row>
    <row r="226" spans="1:2" ht="13.35" customHeight="1">
      <c r="B226" s="285" t="s">
        <v>514</v>
      </c>
    </row>
    <row r="227" spans="1:2" ht="13.35" customHeight="1">
      <c r="B227" s="285" t="s">
        <v>515</v>
      </c>
    </row>
    <row r="228" spans="1:2" ht="13.35" customHeight="1">
      <c r="B228" s="285" t="s">
        <v>516</v>
      </c>
    </row>
    <row r="229" spans="1:2" ht="13.35" customHeight="1">
      <c r="A229" s="776"/>
    </row>
    <row r="230" spans="1:2" ht="13.35" customHeight="1">
      <c r="B230" s="285" t="s">
        <v>520</v>
      </c>
    </row>
    <row r="231" spans="1:2" ht="13.35" customHeight="1">
      <c r="B231" s="285" t="s">
        <v>521</v>
      </c>
    </row>
    <row r="232" spans="1:2" ht="13.35" customHeight="1">
      <c r="B232" s="285" t="s">
        <v>522</v>
      </c>
    </row>
    <row r="234" spans="1:2" ht="13.35" customHeight="1">
      <c r="B234" s="285" t="s">
        <v>526</v>
      </c>
    </row>
    <row r="235" spans="1:2" ht="13.35" customHeight="1">
      <c r="B235" s="285" t="s">
        <v>527</v>
      </c>
    </row>
    <row r="237" spans="1:2" ht="13.35" customHeight="1">
      <c r="B237" s="285" t="s">
        <v>531</v>
      </c>
    </row>
    <row r="238" spans="1:2" ht="13.35" customHeight="1">
      <c r="B238" s="285" t="s">
        <v>522</v>
      </c>
    </row>
    <row r="240" spans="1:2" ht="13.35" customHeight="1">
      <c r="B240" s="285" t="s">
        <v>535</v>
      </c>
    </row>
    <row r="241" spans="2:2" ht="13.35" customHeight="1">
      <c r="B241" s="285" t="s">
        <v>531</v>
      </c>
    </row>
    <row r="242" spans="2:2">
      <c r="B242" s="285" t="s">
        <v>522</v>
      </c>
    </row>
  </sheetData>
  <mergeCells count="86">
    <mergeCell ref="E174:J174"/>
    <mergeCell ref="E153:J153"/>
    <mergeCell ref="E163:J163"/>
    <mergeCell ref="E164:J164"/>
    <mergeCell ref="E167:J167"/>
    <mergeCell ref="E169:J169"/>
    <mergeCell ref="E171:J171"/>
    <mergeCell ref="E152:J152"/>
    <mergeCell ref="E144:F144"/>
    <mergeCell ref="G144:H144"/>
    <mergeCell ref="E145:F145"/>
    <mergeCell ref="G145:H145"/>
    <mergeCell ref="E146:F146"/>
    <mergeCell ref="G146:H146"/>
    <mergeCell ref="E147:F147"/>
    <mergeCell ref="G147:H147"/>
    <mergeCell ref="E148:F148"/>
    <mergeCell ref="G148:H148"/>
    <mergeCell ref="E151:J151"/>
    <mergeCell ref="E137:J137"/>
    <mergeCell ref="E138:J138"/>
    <mergeCell ref="E140:J140"/>
    <mergeCell ref="E142:H142"/>
    <mergeCell ref="E143:F143"/>
    <mergeCell ref="G143:H143"/>
    <mergeCell ref="E136:J136"/>
    <mergeCell ref="E126:F126"/>
    <mergeCell ref="G126:H126"/>
    <mergeCell ref="E127:F127"/>
    <mergeCell ref="G127:H127"/>
    <mergeCell ref="E128:F128"/>
    <mergeCell ref="G128:H128"/>
    <mergeCell ref="E129:F129"/>
    <mergeCell ref="G129:H129"/>
    <mergeCell ref="E132:J132"/>
    <mergeCell ref="E133:J133"/>
    <mergeCell ref="E134:J134"/>
    <mergeCell ref="E110:J110"/>
    <mergeCell ref="E123:H123"/>
    <mergeCell ref="E124:F124"/>
    <mergeCell ref="G124:H124"/>
    <mergeCell ref="E125:F125"/>
    <mergeCell ref="G125:H125"/>
    <mergeCell ref="F107:J107"/>
    <mergeCell ref="E95:J95"/>
    <mergeCell ref="E96:J96"/>
    <mergeCell ref="E98:J98"/>
    <mergeCell ref="F99:J99"/>
    <mergeCell ref="F100:J100"/>
    <mergeCell ref="F101:J101"/>
    <mergeCell ref="F102:J102"/>
    <mergeCell ref="F103:J103"/>
    <mergeCell ref="F104:J104"/>
    <mergeCell ref="F105:J105"/>
    <mergeCell ref="F106:J106"/>
    <mergeCell ref="E94:J94"/>
    <mergeCell ref="E69:J69"/>
    <mergeCell ref="E71:J71"/>
    <mergeCell ref="E75:J75"/>
    <mergeCell ref="E76:J76"/>
    <mergeCell ref="E77:H77"/>
    <mergeCell ref="E78:H78"/>
    <mergeCell ref="E79:J79"/>
    <mergeCell ref="E83:J83"/>
    <mergeCell ref="E86:J86"/>
    <mergeCell ref="A92:L92"/>
    <mergeCell ref="E93:J93"/>
    <mergeCell ref="T54:X54"/>
    <mergeCell ref="E55:J55"/>
    <mergeCell ref="L55:Q55"/>
    <mergeCell ref="S55:X55"/>
    <mergeCell ref="F65:J65"/>
    <mergeCell ref="M65:Q65"/>
    <mergeCell ref="T65:X65"/>
    <mergeCell ref="M54:Q54"/>
    <mergeCell ref="E29:H29"/>
    <mergeCell ref="I29:I30"/>
    <mergeCell ref="J29:J30"/>
    <mergeCell ref="E50:J50"/>
    <mergeCell ref="F54:J54"/>
    <mergeCell ref="E28:J28"/>
    <mergeCell ref="B2:D2"/>
    <mergeCell ref="B3:D3"/>
    <mergeCell ref="B4:D4"/>
    <mergeCell ref="E16:J16"/>
    <mergeCell ref="E26:J26"/>
  </mergeCells>
  <dataValidations count="2">
    <dataValidation type="decimal" allowBlank="1" showInputMessage="1" showErrorMessage="1" errorTitle="Error" error="Please enter a number of +/- 11 digits" sqref="J57:J63 G57:G64 H155:H159 E153:J153 E134:J134 H112:I119 E93:J93 E77:H78 H31:I45 E31:F45 X57:X63 U57:U64 Q57:Q63 N57:N64" xr:uid="{0EF904B7-F016-4F2A-8744-C1A4FA0DA7ED}">
      <formula1>-99999999999</formula1>
      <formula2>99999999999</formula2>
    </dataValidation>
    <dataValidation type="date" allowBlank="1" showInputMessage="1" showErrorMessage="1" errorTitle="Error" error="Please enter a date in the format of dd/mm/yyyy (e.g., 17/06/2024)" sqref="E100:E107 I11:I13 K11:K13" xr:uid="{D6BAD162-D955-47D8-8B7A-E4D8E6632863}">
      <formula1>1</formula1>
      <formula2>401404</formula2>
    </dataValidation>
  </dataValidations>
  <pageMargins left="0.74803149606299202" right="0.74803149606299202" top="0.511811023622047" bottom="0.43307086614173201" header="0.511811023622047" footer="0.511811023622047"/>
  <pageSetup paperSize="9" scale="37" fitToWidth="3" fitToHeight="3" orientation="landscape" r:id="rId1"/>
  <headerFooter alignWithMargins="0"/>
  <rowBreaks count="5" manualBreakCount="5">
    <brk id="51" max="12" man="1"/>
    <brk id="66" max="12" man="1"/>
    <brk id="90" max="12" man="1"/>
    <brk id="121" max="12" man="1"/>
    <brk id="161" max="12"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DE616D87-8F6D-4945-A823-EC467E5D93B8}">
          <x14:formula1>
            <xm:f>DropDownList!$E$31:$F$31</xm:f>
          </x14:formula1>
          <xm:sqref>E9 E18 E23 F23 G23 H23 E25 E52 F57 F58 F59 F60 F61 F62 F63 F64 I57 I58 I59 I60 I61 I62 I63 I64 M57 M58 M59 M60 M61 M62 M63 M64 P57 P58 P59 P60 P61 P62 P63 P64 T57 T58 T59 T60 T61 T62 T63 T64 W57 W58 W59 W60 W61 W62 W63 W64 E68 E70 E73 E81 E82 E88 E89 E97 E122 E135 E139 E141 E162 E165 E166 E168 E170 E172 E173 E175</xm:sqref>
        </x14:dataValidation>
        <x14:dataValidation type="list" allowBlank="1" showInputMessage="1" showErrorMessage="1" xr:uid="{3F27D379-4656-4B92-86F5-8181F75B78E1}">
          <x14:formula1>
            <xm:f>DropDownList!$E$32:$I$32</xm:f>
          </x14:formula1>
          <xm:sqref>E11 E12 E13</xm:sqref>
        </x14:dataValidation>
        <x14:dataValidation type="list" allowBlank="1" showInputMessage="1" showErrorMessage="1" xr:uid="{658B05A4-9F2E-48C7-991A-10BAB6F3EFC6}">
          <x14:formula1>
            <xm:f>DropDownList!$E$33:$K$33</xm:f>
          </x14:formula1>
          <xm:sqref>H11 H12 H13</xm:sqref>
        </x14:dataValidation>
        <x14:dataValidation type="list" allowBlank="1" showInputMessage="1" showErrorMessage="1" xr:uid="{92C025C8-6386-4047-9E61-337BC4AD26AE}">
          <x14:formula1>
            <xm:f>DropDownList!$E$34:$G$34</xm:f>
          </x14:formula1>
          <xm:sqref>E132 F132 G132 H132 I132 J132</xm:sqref>
        </x14:dataValidation>
        <x14:dataValidation type="list" allowBlank="1" showInputMessage="1" showErrorMessage="1" xr:uid="{0288BCC1-6670-4279-98AF-D11F5B8A19E9}">
          <x14:formula1>
            <xm:f>DropDownList!$E$35:$F$35</xm:f>
          </x14:formula1>
          <xm:sqref>E136 F136 G136 H136 I136 J136</xm:sqref>
        </x14:dataValidation>
        <x14:dataValidation type="list" allowBlank="1" showInputMessage="1" showErrorMessage="1" xr:uid="{065FE1AB-482C-4338-8D1E-4BC73CF541B9}">
          <x14:formula1>
            <xm:f>DropDownList!$E$36:$F$36</xm:f>
          </x14:formula1>
          <xm:sqref>E137 F137 G137 H137 I137 J137</xm:sqref>
        </x14:dataValidation>
        <x14:dataValidation type="list" allowBlank="1" showInputMessage="1" showErrorMessage="1" xr:uid="{18EC8D9B-5FAC-43BE-8C19-4E7A280EC3CE}">
          <x14:formula1>
            <xm:f>DropDownList!$E$37:$G$37</xm:f>
          </x14:formula1>
          <xm:sqref>E151 F151 G151 H151 I151 J151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CA3B93-5CF8-4C9B-932A-7FA28FD4326C}">
  <sheetPr codeName="Sheet8">
    <pageSetUpPr fitToPage="1"/>
  </sheetPr>
  <dimension ref="A1:X179"/>
  <sheetViews>
    <sheetView topLeftCell="B1" zoomScaleNormal="100" workbookViewId="0">
      <selection activeCell="B1" sqref="B1"/>
    </sheetView>
  </sheetViews>
  <sheetFormatPr defaultColWidth="9.42578125" defaultRowHeight="12.75"/>
  <cols>
    <col min="1" max="1" width="2.42578125" style="45" hidden="1" customWidth="1"/>
    <col min="2" max="3" width="18.42578125" style="45" customWidth="1"/>
    <col min="4" max="4" width="15.42578125" style="45" customWidth="1"/>
    <col min="5" max="16" width="17.42578125" style="45" customWidth="1"/>
    <col min="17" max="17" width="2.42578125" style="45" customWidth="1"/>
    <col min="18" max="18" width="15.42578125" style="45" customWidth="1"/>
    <col min="19" max="19" width="9.42578125" style="45" customWidth="1"/>
    <col min="20" max="21" width="17.42578125" style="45" customWidth="1"/>
    <col min="22" max="22" width="2.42578125" style="45" customWidth="1"/>
    <col min="23" max="23" width="15.42578125" style="45" customWidth="1"/>
    <col min="24" max="24" width="3.42578125" style="45" customWidth="1"/>
    <col min="25" max="16384" width="9.42578125" style="46"/>
  </cols>
  <sheetData>
    <row r="1" spans="1:24" ht="17.25" customHeight="1">
      <c r="B1" s="28" t="s">
        <v>661</v>
      </c>
      <c r="C1" s="29"/>
      <c r="D1" s="29"/>
      <c r="E1" s="29"/>
      <c r="F1" s="29"/>
      <c r="G1" s="29"/>
      <c r="H1" s="29"/>
      <c r="I1" s="29"/>
      <c r="J1" s="29"/>
      <c r="K1" s="29"/>
      <c r="L1" s="29"/>
      <c r="M1" s="29"/>
      <c r="N1" s="29"/>
      <c r="O1" s="29"/>
      <c r="P1" s="29"/>
      <c r="Q1" s="29"/>
      <c r="R1" s="29"/>
      <c r="S1" s="29"/>
      <c r="T1" s="29"/>
      <c r="U1" s="29"/>
      <c r="V1" s="29"/>
      <c r="W1" s="29"/>
      <c r="X1" s="29"/>
    </row>
    <row r="2" spans="1:24" ht="15" customHeight="1">
      <c r="B2" s="328" t="s">
        <v>537</v>
      </c>
      <c r="C2" s="818" t="str">
        <f>'Cover Page'!F15</f>
        <v>&lt;&lt;Enter by Insurer&gt;&gt;</v>
      </c>
      <c r="D2" s="819"/>
      <c r="E2" s="47"/>
      <c r="F2" s="47"/>
      <c r="G2" s="47"/>
      <c r="H2" s="47"/>
      <c r="I2" s="47"/>
      <c r="J2" s="47"/>
      <c r="K2" s="47"/>
      <c r="L2" s="47"/>
      <c r="M2" s="47"/>
    </row>
    <row r="3" spans="1:24" ht="15" customHeight="1">
      <c r="B3" s="328" t="s">
        <v>538</v>
      </c>
      <c r="C3" s="820" t="str">
        <f>TEXT(IF('Cover Page'!P13="","",'Cover Page'!P13), "[$-en-HK,1]dd mmm yyyy")</f>
        <v/>
      </c>
      <c r="D3" s="821"/>
      <c r="E3" s="47"/>
      <c r="F3" s="47"/>
      <c r="G3" s="47"/>
      <c r="H3" s="47"/>
      <c r="I3" s="47"/>
      <c r="J3" s="47"/>
      <c r="K3" s="47"/>
      <c r="L3" s="47"/>
      <c r="M3" s="47"/>
    </row>
    <row r="4" spans="1:24" ht="15" customHeight="1">
      <c r="B4" s="328" t="s">
        <v>539</v>
      </c>
      <c r="C4" s="822"/>
      <c r="D4" s="823"/>
      <c r="E4" s="47"/>
      <c r="F4" s="47"/>
      <c r="G4" s="47"/>
      <c r="H4" s="47"/>
      <c r="I4" s="47"/>
      <c r="J4" s="47"/>
      <c r="K4" s="47"/>
      <c r="L4" s="47"/>
      <c r="M4" s="47"/>
    </row>
    <row r="5" spans="1:24" ht="15" customHeight="1">
      <c r="B5" s="328" t="s">
        <v>662</v>
      </c>
      <c r="C5" s="824"/>
      <c r="D5" s="825"/>
      <c r="E5" s="47"/>
      <c r="F5" s="47"/>
      <c r="G5" s="47"/>
      <c r="H5" s="47"/>
      <c r="I5" s="47"/>
      <c r="J5" s="47"/>
      <c r="K5" s="47"/>
      <c r="L5" s="47"/>
      <c r="M5" s="47"/>
    </row>
    <row r="6" spans="1:24" ht="15" customHeight="1">
      <c r="B6" s="328" t="s">
        <v>663</v>
      </c>
      <c r="C6" s="824"/>
      <c r="D6" s="825"/>
      <c r="E6" s="354"/>
      <c r="F6" s="354"/>
      <c r="G6" s="354"/>
      <c r="H6" s="354"/>
      <c r="I6" s="354"/>
      <c r="J6" s="354"/>
      <c r="K6" s="354"/>
      <c r="L6" s="354"/>
      <c r="M6" s="354"/>
    </row>
    <row r="7" spans="1:24" ht="15" customHeight="1">
      <c r="B7" s="328" t="s">
        <v>664</v>
      </c>
      <c r="C7" s="826" t="e">
        <f>IF(VLOOKUP(LEFT(C6,7),'B.G.TR WS Generator'!$A:$C,3,FALSE)="Direct","Accident Year",
IF(VLOOKUP(LEFT(C6,7),'B.G.TR WS Generator'!$A:$C,3,FALSE)="RI Prop Treaty","Underwriting Year",
IF(VLOOKUP(LEFT(C6,7),'B.G.TR WS Generator'!$A:$C,3,FALSE)="RI NonProp Treaty","Underwriting Year",
IF(VLOOKUP(LEFT(C6,7),'B.G.TR WS Generator'!$A:$C,3,FALSE)="RI Prop Fac",IF(OR('Cover Page'!P18="General Business - Reinsurer",'Cover Page'!P18="Composite Business - Reinsurer"),"Underwriting Year","Accident Year"),
IF(VLOOKUP(LEFT(C6,7),'B.G.TR WS Generator'!$A:$C,3,FALSE)="RI NonProp Fac",IF(OR('Cover Page'!P18="General Business - Reinsurer",'Cover Page'!P18="Composite Business - Reinsurer"),"Underwriting Year","Accident Year"),"Accident Year")))))</f>
        <v>#N/A</v>
      </c>
      <c r="D7" s="827"/>
      <c r="M7" s="354"/>
    </row>
    <row r="8" spans="1:24" ht="15" hidden="1" customHeight="1">
      <c r="B8" s="46"/>
      <c r="C8" s="355"/>
      <c r="D8" s="355"/>
      <c r="E8" s="828"/>
      <c r="F8" s="829"/>
      <c r="G8" s="829"/>
      <c r="H8" s="829"/>
      <c r="I8" s="829"/>
      <c r="J8" s="829"/>
      <c r="K8" s="829"/>
      <c r="L8" s="829"/>
      <c r="M8" s="354"/>
    </row>
    <row r="9" spans="1:24" ht="15" hidden="1" customHeight="1">
      <c r="A9" s="355"/>
      <c r="B9" s="355"/>
      <c r="C9" s="355"/>
      <c r="D9" s="354"/>
      <c r="E9" s="354"/>
      <c r="J9" s="354"/>
      <c r="K9" s="354"/>
      <c r="L9" s="354"/>
      <c r="M9" s="354"/>
    </row>
    <row r="10" spans="1:24" ht="15" customHeight="1">
      <c r="A10" s="356"/>
      <c r="B10" s="356" t="s">
        <v>540</v>
      </c>
      <c r="C10" s="355"/>
      <c r="D10" s="354"/>
      <c r="E10" s="354"/>
      <c r="F10" s="354"/>
      <c r="G10" s="354"/>
      <c r="H10" s="354"/>
      <c r="I10" s="354"/>
      <c r="J10" s="354"/>
      <c r="K10" s="354"/>
      <c r="L10" s="354"/>
      <c r="M10" s="354"/>
    </row>
    <row r="11" spans="1:24" ht="15" customHeight="1">
      <c r="B11" s="357" t="s">
        <v>665</v>
      </c>
      <c r="C11" s="358"/>
      <c r="D11" s="358"/>
      <c r="E11" s="358"/>
      <c r="F11" s="358"/>
      <c r="G11" s="358"/>
      <c r="H11" s="358"/>
      <c r="I11" s="358"/>
      <c r="J11" s="358"/>
      <c r="K11" s="358"/>
      <c r="L11" s="358"/>
      <c r="M11" s="358"/>
      <c r="N11" s="358"/>
      <c r="O11" s="358"/>
      <c r="P11" s="48"/>
      <c r="Q11" s="48"/>
      <c r="R11" s="48"/>
      <c r="S11" s="48"/>
      <c r="T11" s="48"/>
      <c r="U11" s="48"/>
      <c r="V11" s="48"/>
      <c r="W11" s="48"/>
      <c r="X11" s="49"/>
    </row>
    <row r="12" spans="1:24" ht="15" customHeight="1">
      <c r="B12" s="359"/>
      <c r="C12" s="360"/>
      <c r="D12" s="360"/>
      <c r="E12" s="361" t="s">
        <v>666</v>
      </c>
      <c r="F12" s="361" t="s">
        <v>542</v>
      </c>
      <c r="G12" s="361" t="s">
        <v>543</v>
      </c>
      <c r="H12" s="361" t="s">
        <v>544</v>
      </c>
      <c r="I12" s="361" t="s">
        <v>545</v>
      </c>
      <c r="J12" s="361" t="s">
        <v>667</v>
      </c>
      <c r="K12" s="361" t="s">
        <v>546</v>
      </c>
      <c r="L12" s="361" t="s">
        <v>547</v>
      </c>
      <c r="M12" s="361" t="s">
        <v>548</v>
      </c>
      <c r="N12" s="361" t="s">
        <v>549</v>
      </c>
      <c r="O12" s="361" t="s">
        <v>550</v>
      </c>
      <c r="P12" s="361" t="s">
        <v>551</v>
      </c>
      <c r="Q12" s="50"/>
      <c r="R12" s="50"/>
      <c r="S12" s="50"/>
      <c r="T12" s="50"/>
      <c r="U12" s="50"/>
      <c r="V12" s="50"/>
      <c r="W12" s="50"/>
    </row>
    <row r="13" spans="1:24" ht="15" customHeight="1">
      <c r="B13" s="830" t="e">
        <f>C7</f>
        <v>#N/A</v>
      </c>
      <c r="C13" s="831"/>
      <c r="D13" s="834" t="s">
        <v>668</v>
      </c>
      <c r="E13" s="835"/>
      <c r="F13" s="835"/>
      <c r="G13" s="835"/>
      <c r="H13" s="835"/>
      <c r="I13" s="835"/>
      <c r="J13" s="835"/>
      <c r="K13" s="835"/>
      <c r="L13" s="835"/>
      <c r="M13" s="835"/>
      <c r="N13" s="835"/>
      <c r="O13" s="835"/>
      <c r="P13" s="836"/>
      <c r="Q13" s="50"/>
      <c r="R13" s="50"/>
      <c r="S13" s="50"/>
      <c r="T13" s="50"/>
      <c r="U13" s="50"/>
      <c r="V13" s="50"/>
      <c r="W13" s="50"/>
    </row>
    <row r="14" spans="1:24" ht="15" customHeight="1">
      <c r="B14" s="832"/>
      <c r="C14" s="833"/>
      <c r="D14" s="837"/>
      <c r="E14" s="838"/>
      <c r="F14" s="838"/>
      <c r="G14" s="838"/>
      <c r="H14" s="838"/>
      <c r="I14" s="838"/>
      <c r="J14" s="838"/>
      <c r="K14" s="838"/>
      <c r="L14" s="838"/>
      <c r="M14" s="838"/>
      <c r="N14" s="838"/>
      <c r="O14" s="838"/>
      <c r="P14" s="839"/>
      <c r="Q14" s="50"/>
      <c r="R14" s="50"/>
      <c r="S14" s="50"/>
      <c r="T14" s="50"/>
      <c r="U14" s="50"/>
      <c r="V14" s="50"/>
      <c r="W14" s="50"/>
    </row>
    <row r="15" spans="1:24" ht="15" customHeight="1">
      <c r="B15" s="846" t="s">
        <v>669</v>
      </c>
      <c r="C15" s="847"/>
      <c r="D15" s="850"/>
      <c r="E15" s="844">
        <f>B18</f>
        <v>-11</v>
      </c>
      <c r="F15" s="844">
        <f t="shared" ref="F15:P15" si="0">E15+1</f>
        <v>-10</v>
      </c>
      <c r="G15" s="844">
        <f t="shared" si="0"/>
        <v>-9</v>
      </c>
      <c r="H15" s="844">
        <f t="shared" si="0"/>
        <v>-8</v>
      </c>
      <c r="I15" s="844">
        <f t="shared" si="0"/>
        <v>-7</v>
      </c>
      <c r="J15" s="844">
        <f t="shared" si="0"/>
        <v>-6</v>
      </c>
      <c r="K15" s="844">
        <f t="shared" si="0"/>
        <v>-5</v>
      </c>
      <c r="L15" s="844">
        <f t="shared" si="0"/>
        <v>-4</v>
      </c>
      <c r="M15" s="844">
        <f t="shared" si="0"/>
        <v>-3</v>
      </c>
      <c r="N15" s="844">
        <f t="shared" si="0"/>
        <v>-2</v>
      </c>
      <c r="O15" s="844">
        <f t="shared" si="0"/>
        <v>-1</v>
      </c>
      <c r="P15" s="840">
        <f t="shared" si="0"/>
        <v>0</v>
      </c>
      <c r="Q15" s="50"/>
      <c r="R15" s="50"/>
      <c r="S15" s="50"/>
      <c r="T15" s="50"/>
      <c r="U15" s="50"/>
      <c r="V15" s="50"/>
      <c r="W15" s="50"/>
    </row>
    <row r="16" spans="1:24" ht="15" customHeight="1">
      <c r="B16" s="848"/>
      <c r="C16" s="849"/>
      <c r="D16" s="851"/>
      <c r="E16" s="845"/>
      <c r="F16" s="845"/>
      <c r="G16" s="845"/>
      <c r="H16" s="845"/>
      <c r="I16" s="845"/>
      <c r="J16" s="845"/>
      <c r="K16" s="845"/>
      <c r="L16" s="845"/>
      <c r="M16" s="845"/>
      <c r="N16" s="845"/>
      <c r="O16" s="845"/>
      <c r="P16" s="841"/>
      <c r="Q16" s="50"/>
      <c r="R16" s="50"/>
      <c r="S16" s="50"/>
      <c r="T16" s="50"/>
      <c r="U16" s="50"/>
      <c r="V16" s="50"/>
      <c r="W16" s="50"/>
    </row>
    <row r="17" spans="2:23" ht="15" customHeight="1">
      <c r="B17" s="842" t="s">
        <v>670</v>
      </c>
      <c r="C17" s="843"/>
      <c r="D17" s="361" t="s">
        <v>671</v>
      </c>
      <c r="E17" s="51"/>
      <c r="F17" s="52"/>
      <c r="G17" s="52"/>
      <c r="H17" s="52"/>
      <c r="I17" s="52"/>
      <c r="J17" s="52"/>
      <c r="K17" s="52"/>
      <c r="L17" s="52"/>
      <c r="M17" s="52"/>
      <c r="N17" s="52"/>
      <c r="O17" s="52"/>
      <c r="P17" s="52"/>
      <c r="Q17" s="50"/>
      <c r="R17" s="50"/>
      <c r="S17" s="50"/>
      <c r="T17" s="50"/>
      <c r="U17" s="50"/>
      <c r="V17" s="50"/>
      <c r="W17" s="50"/>
    </row>
    <row r="18" spans="2:23" ht="15" customHeight="1">
      <c r="B18" s="816">
        <f t="shared" ref="B18:B28" si="1">+B19-1</f>
        <v>-11</v>
      </c>
      <c r="C18" s="817"/>
      <c r="D18" s="361" t="s">
        <v>672</v>
      </c>
      <c r="E18" s="51"/>
      <c r="F18" s="52"/>
      <c r="G18" s="52"/>
      <c r="H18" s="52"/>
      <c r="I18" s="52"/>
      <c r="J18" s="52"/>
      <c r="K18" s="52"/>
      <c r="L18" s="52"/>
      <c r="M18" s="52"/>
      <c r="N18" s="52"/>
      <c r="O18" s="52"/>
      <c r="P18" s="52"/>
      <c r="Q18" s="50"/>
      <c r="R18" s="50"/>
      <c r="S18" s="50"/>
      <c r="T18" s="50"/>
      <c r="U18" s="50"/>
      <c r="V18" s="50"/>
      <c r="W18" s="50"/>
    </row>
    <row r="19" spans="2:23" ht="15" customHeight="1">
      <c r="B19" s="816">
        <f t="shared" si="1"/>
        <v>-10</v>
      </c>
      <c r="C19" s="817"/>
      <c r="D19" s="361" t="s">
        <v>673</v>
      </c>
      <c r="E19" s="53"/>
      <c r="F19" s="52"/>
      <c r="G19" s="52"/>
      <c r="H19" s="52"/>
      <c r="I19" s="52"/>
      <c r="J19" s="52"/>
      <c r="K19" s="52"/>
      <c r="L19" s="52"/>
      <c r="M19" s="52"/>
      <c r="N19" s="52"/>
      <c r="O19" s="52"/>
      <c r="P19" s="52"/>
      <c r="Q19" s="50"/>
      <c r="R19" s="50"/>
      <c r="S19" s="50"/>
      <c r="T19" s="50"/>
      <c r="U19" s="50"/>
      <c r="V19" s="50"/>
      <c r="W19" s="50"/>
    </row>
    <row r="20" spans="2:23" ht="15" customHeight="1">
      <c r="B20" s="816">
        <f t="shared" si="1"/>
        <v>-9</v>
      </c>
      <c r="C20" s="817"/>
      <c r="D20" s="361" t="s">
        <v>674</v>
      </c>
      <c r="E20" s="53"/>
      <c r="F20" s="53"/>
      <c r="G20" s="52"/>
      <c r="H20" s="52"/>
      <c r="I20" s="52"/>
      <c r="J20" s="52"/>
      <c r="K20" s="52"/>
      <c r="L20" s="52"/>
      <c r="M20" s="52"/>
      <c r="N20" s="52"/>
      <c r="O20" s="52"/>
      <c r="P20" s="52"/>
      <c r="Q20" s="50"/>
      <c r="R20" s="50"/>
      <c r="S20" s="50"/>
      <c r="T20" s="50"/>
      <c r="U20" s="50"/>
      <c r="V20" s="50"/>
      <c r="W20" s="50"/>
    </row>
    <row r="21" spans="2:23" ht="15" customHeight="1">
      <c r="B21" s="816">
        <f t="shared" si="1"/>
        <v>-8</v>
      </c>
      <c r="C21" s="817"/>
      <c r="D21" s="361" t="s">
        <v>675</v>
      </c>
      <c r="E21" s="53"/>
      <c r="F21" s="53"/>
      <c r="G21" s="53"/>
      <c r="H21" s="52"/>
      <c r="I21" s="52"/>
      <c r="J21" s="52"/>
      <c r="K21" s="52"/>
      <c r="L21" s="52"/>
      <c r="M21" s="52"/>
      <c r="N21" s="52"/>
      <c r="O21" s="52"/>
      <c r="P21" s="52"/>
      <c r="Q21" s="50"/>
      <c r="R21" s="50"/>
      <c r="S21" s="50"/>
      <c r="T21" s="50"/>
      <c r="U21" s="50"/>
      <c r="V21" s="50"/>
      <c r="W21" s="50"/>
    </row>
    <row r="22" spans="2:23" ht="15" customHeight="1">
      <c r="B22" s="816">
        <f t="shared" si="1"/>
        <v>-7</v>
      </c>
      <c r="C22" s="817"/>
      <c r="D22" s="361" t="s">
        <v>676</v>
      </c>
      <c r="E22" s="53"/>
      <c r="F22" s="53"/>
      <c r="G22" s="53"/>
      <c r="H22" s="53"/>
      <c r="I22" s="52"/>
      <c r="J22" s="52"/>
      <c r="K22" s="52"/>
      <c r="L22" s="52"/>
      <c r="M22" s="52"/>
      <c r="N22" s="52"/>
      <c r="O22" s="52"/>
      <c r="P22" s="52"/>
      <c r="Q22" s="50"/>
      <c r="R22" s="50"/>
      <c r="S22" s="50"/>
      <c r="T22" s="50"/>
      <c r="U22" s="50"/>
      <c r="V22" s="50"/>
      <c r="W22" s="50"/>
    </row>
    <row r="23" spans="2:23" ht="15" customHeight="1">
      <c r="B23" s="816">
        <f t="shared" si="1"/>
        <v>-6</v>
      </c>
      <c r="C23" s="817"/>
      <c r="D23" s="361" t="s">
        <v>677</v>
      </c>
      <c r="E23" s="53"/>
      <c r="F23" s="53"/>
      <c r="G23" s="53"/>
      <c r="H23" s="53"/>
      <c r="I23" s="53"/>
      <c r="J23" s="52"/>
      <c r="K23" s="52"/>
      <c r="L23" s="52"/>
      <c r="M23" s="52"/>
      <c r="N23" s="52"/>
      <c r="O23" s="52"/>
      <c r="P23" s="52"/>
      <c r="Q23" s="50"/>
      <c r="R23" s="50"/>
      <c r="S23" s="50"/>
      <c r="T23" s="50"/>
      <c r="U23" s="50"/>
      <c r="V23" s="50"/>
      <c r="W23" s="50"/>
    </row>
    <row r="24" spans="2:23" ht="15" customHeight="1">
      <c r="B24" s="816">
        <f t="shared" si="1"/>
        <v>-5</v>
      </c>
      <c r="C24" s="817"/>
      <c r="D24" s="361" t="s">
        <v>678</v>
      </c>
      <c r="E24" s="53"/>
      <c r="F24" s="53"/>
      <c r="G24" s="53"/>
      <c r="H24" s="53"/>
      <c r="I24" s="53"/>
      <c r="J24" s="53"/>
      <c r="K24" s="52"/>
      <c r="L24" s="52"/>
      <c r="M24" s="52"/>
      <c r="N24" s="52"/>
      <c r="O24" s="52"/>
      <c r="P24" s="52"/>
      <c r="Q24" s="50"/>
      <c r="R24" s="50"/>
      <c r="S24" s="50"/>
      <c r="T24" s="50"/>
      <c r="U24" s="50"/>
      <c r="V24" s="50"/>
      <c r="W24" s="50"/>
    </row>
    <row r="25" spans="2:23" ht="15" customHeight="1">
      <c r="B25" s="816">
        <f t="shared" si="1"/>
        <v>-4</v>
      </c>
      <c r="C25" s="817"/>
      <c r="D25" s="361" t="s">
        <v>679</v>
      </c>
      <c r="E25" s="53"/>
      <c r="F25" s="53"/>
      <c r="G25" s="53"/>
      <c r="H25" s="53"/>
      <c r="I25" s="53"/>
      <c r="J25" s="53"/>
      <c r="K25" s="53"/>
      <c r="L25" s="52"/>
      <c r="M25" s="52"/>
      <c r="N25" s="52"/>
      <c r="O25" s="52"/>
      <c r="P25" s="52"/>
      <c r="Q25" s="50"/>
      <c r="R25" s="50"/>
      <c r="S25" s="50"/>
      <c r="T25" s="50"/>
      <c r="U25" s="50"/>
      <c r="V25" s="50"/>
      <c r="W25" s="50"/>
    </row>
    <row r="26" spans="2:23" ht="15" customHeight="1">
      <c r="B26" s="816">
        <f t="shared" si="1"/>
        <v>-3</v>
      </c>
      <c r="C26" s="817"/>
      <c r="D26" s="361" t="s">
        <v>680</v>
      </c>
      <c r="E26" s="53"/>
      <c r="F26" s="53"/>
      <c r="G26" s="53"/>
      <c r="H26" s="53"/>
      <c r="I26" s="53"/>
      <c r="J26" s="53"/>
      <c r="K26" s="53"/>
      <c r="L26" s="53"/>
      <c r="M26" s="52"/>
      <c r="N26" s="52"/>
      <c r="O26" s="52"/>
      <c r="P26" s="52"/>
      <c r="Q26" s="50"/>
      <c r="R26" s="50"/>
      <c r="S26" s="50"/>
      <c r="T26" s="50"/>
      <c r="U26" s="50"/>
      <c r="V26" s="50"/>
      <c r="W26" s="50"/>
    </row>
    <row r="27" spans="2:23" ht="15" customHeight="1">
      <c r="B27" s="816">
        <f t="shared" si="1"/>
        <v>-2</v>
      </c>
      <c r="C27" s="817"/>
      <c r="D27" s="361" t="s">
        <v>681</v>
      </c>
      <c r="E27" s="53"/>
      <c r="F27" s="53"/>
      <c r="G27" s="53"/>
      <c r="H27" s="53"/>
      <c r="I27" s="53"/>
      <c r="J27" s="53"/>
      <c r="K27" s="53"/>
      <c r="L27" s="53"/>
      <c r="M27" s="53"/>
      <c r="N27" s="52"/>
      <c r="O27" s="52"/>
      <c r="P27" s="52"/>
      <c r="Q27" s="50"/>
      <c r="R27" s="50"/>
      <c r="S27" s="50"/>
      <c r="T27" s="50"/>
      <c r="U27" s="50"/>
      <c r="V27" s="50"/>
      <c r="W27" s="50"/>
    </row>
    <row r="28" spans="2:23" ht="15" customHeight="1">
      <c r="B28" s="816">
        <f t="shared" si="1"/>
        <v>-1</v>
      </c>
      <c r="C28" s="817"/>
      <c r="D28" s="361" t="s">
        <v>682</v>
      </c>
      <c r="E28" s="53"/>
      <c r="F28" s="53"/>
      <c r="G28" s="53"/>
      <c r="H28" s="53"/>
      <c r="I28" s="53"/>
      <c r="J28" s="53"/>
      <c r="K28" s="53"/>
      <c r="L28" s="53"/>
      <c r="M28" s="53"/>
      <c r="N28" s="53"/>
      <c r="O28" s="52"/>
      <c r="P28" s="52"/>
      <c r="Q28" s="50"/>
      <c r="R28" s="50"/>
      <c r="S28" s="50"/>
      <c r="T28" s="50"/>
      <c r="U28" s="50"/>
      <c r="V28" s="50"/>
      <c r="W28" s="50"/>
    </row>
    <row r="29" spans="2:23" ht="15" customHeight="1">
      <c r="B29" s="816">
        <f>'Cover Page'!H13</f>
        <v>0</v>
      </c>
      <c r="C29" s="817"/>
      <c r="D29" s="361" t="s">
        <v>683</v>
      </c>
      <c r="E29" s="53"/>
      <c r="F29" s="53"/>
      <c r="G29" s="53"/>
      <c r="H29" s="53"/>
      <c r="I29" s="53"/>
      <c r="J29" s="53"/>
      <c r="K29" s="53"/>
      <c r="L29" s="53"/>
      <c r="M29" s="53"/>
      <c r="N29" s="53"/>
      <c r="O29" s="53"/>
      <c r="P29" s="52"/>
      <c r="Q29" s="50"/>
      <c r="R29" s="50" t="s">
        <v>684</v>
      </c>
      <c r="S29" s="50"/>
      <c r="T29" s="50"/>
      <c r="U29" s="50"/>
      <c r="V29" s="50"/>
      <c r="W29" s="50"/>
    </row>
    <row r="30" spans="2:23" ht="15" customHeight="1">
      <c r="B30" s="842" t="s">
        <v>685</v>
      </c>
      <c r="C30" s="843"/>
      <c r="D30" s="361" t="s">
        <v>686</v>
      </c>
      <c r="E30" s="54">
        <f t="shared" ref="E30:P30" si="2">SUM(E17:E29)</f>
        <v>0</v>
      </c>
      <c r="F30" s="55">
        <f t="shared" si="2"/>
        <v>0</v>
      </c>
      <c r="G30" s="55">
        <f t="shared" si="2"/>
        <v>0</v>
      </c>
      <c r="H30" s="55">
        <f t="shared" si="2"/>
        <v>0</v>
      </c>
      <c r="I30" s="55">
        <f t="shared" si="2"/>
        <v>0</v>
      </c>
      <c r="J30" s="55">
        <f t="shared" si="2"/>
        <v>0</v>
      </c>
      <c r="K30" s="55">
        <f t="shared" si="2"/>
        <v>0</v>
      </c>
      <c r="L30" s="55">
        <f t="shared" si="2"/>
        <v>0</v>
      </c>
      <c r="M30" s="55">
        <f t="shared" si="2"/>
        <v>0</v>
      </c>
      <c r="N30" s="55">
        <f t="shared" si="2"/>
        <v>0</v>
      </c>
      <c r="O30" s="55">
        <f t="shared" si="2"/>
        <v>0</v>
      </c>
      <c r="P30" s="55">
        <f t="shared" si="2"/>
        <v>0</v>
      </c>
      <c r="Q30" s="50"/>
      <c r="R30" s="56" t="str">
        <f>IF(SUM(E19:E29,F20:F29,G21:G29,H22:H29,I23:I29,J24:J29,K25:K29,L26:L29,M27:M29,N28:N29,O29)=0,"OK","Error")</f>
        <v>OK</v>
      </c>
      <c r="S30" s="50"/>
      <c r="T30" s="50"/>
      <c r="U30" s="50"/>
      <c r="V30" s="50"/>
      <c r="W30" s="50"/>
    </row>
    <row r="31" spans="2:23" ht="15" customHeight="1">
      <c r="B31" s="50"/>
      <c r="C31" s="50"/>
      <c r="D31" s="50"/>
      <c r="E31" s="50"/>
      <c r="F31" s="50"/>
      <c r="G31" s="50"/>
      <c r="H31" s="50"/>
      <c r="I31" s="50"/>
      <c r="J31" s="50"/>
      <c r="K31" s="50"/>
      <c r="L31" s="50"/>
      <c r="M31" s="50"/>
      <c r="N31" s="50"/>
      <c r="O31" s="50"/>
      <c r="P31" s="50"/>
      <c r="Q31" s="50"/>
      <c r="R31" s="50"/>
      <c r="S31" s="50"/>
      <c r="T31" s="50"/>
      <c r="U31" s="50"/>
      <c r="V31" s="50"/>
      <c r="W31" s="50"/>
    </row>
    <row r="32" spans="2:23" ht="15" hidden="1" customHeight="1">
      <c r="B32" s="50"/>
      <c r="C32" s="50"/>
      <c r="D32" s="50"/>
      <c r="E32" s="50"/>
      <c r="F32" s="50"/>
      <c r="G32" s="50"/>
      <c r="H32" s="50"/>
      <c r="I32" s="50"/>
      <c r="J32" s="50"/>
      <c r="K32" s="50"/>
      <c r="L32" s="50"/>
      <c r="M32" s="50"/>
      <c r="N32" s="50"/>
      <c r="O32" s="50"/>
      <c r="P32" s="50"/>
      <c r="Q32" s="50"/>
      <c r="R32" s="50"/>
      <c r="S32" s="50"/>
      <c r="T32" s="50"/>
      <c r="U32" s="50"/>
      <c r="V32" s="50"/>
      <c r="W32" s="50"/>
    </row>
    <row r="33" spans="2:24" ht="15" customHeight="1">
      <c r="B33" s="357" t="s">
        <v>687</v>
      </c>
      <c r="C33" s="363"/>
      <c r="D33" s="363"/>
      <c r="E33" s="363"/>
      <c r="F33" s="363"/>
      <c r="G33" s="363"/>
      <c r="H33" s="363"/>
      <c r="I33" s="363"/>
      <c r="J33" s="363"/>
      <c r="K33" s="363"/>
      <c r="L33" s="363"/>
      <c r="M33" s="363"/>
      <c r="N33" s="363"/>
      <c r="O33" s="363"/>
      <c r="P33" s="57"/>
      <c r="Q33" s="57"/>
      <c r="R33" s="57"/>
      <c r="S33" s="57"/>
      <c r="T33" s="57"/>
      <c r="U33" s="57"/>
      <c r="V33" s="57"/>
      <c r="W33" s="57"/>
      <c r="X33" s="58"/>
    </row>
    <row r="34" spans="2:24" ht="15" customHeight="1">
      <c r="B34" s="359"/>
      <c r="C34" s="360"/>
      <c r="D34" s="360"/>
      <c r="E34" s="361" t="s">
        <v>666</v>
      </c>
      <c r="F34" s="361" t="s">
        <v>542</v>
      </c>
      <c r="G34" s="361" t="s">
        <v>543</v>
      </c>
      <c r="H34" s="361" t="s">
        <v>544</v>
      </c>
      <c r="I34" s="361" t="s">
        <v>545</v>
      </c>
      <c r="J34" s="361" t="s">
        <v>667</v>
      </c>
      <c r="K34" s="361" t="s">
        <v>546</v>
      </c>
      <c r="L34" s="361" t="s">
        <v>547</v>
      </c>
      <c r="M34" s="361" t="s">
        <v>548</v>
      </c>
      <c r="N34" s="361" t="s">
        <v>549</v>
      </c>
      <c r="O34" s="361" t="s">
        <v>550</v>
      </c>
      <c r="P34" s="361" t="s">
        <v>551</v>
      </c>
      <c r="Q34" s="50"/>
      <c r="R34" s="50"/>
      <c r="S34" s="50"/>
      <c r="T34" s="50"/>
      <c r="U34" s="50"/>
      <c r="V34" s="50"/>
      <c r="W34" s="50"/>
    </row>
    <row r="35" spans="2:24" ht="15" customHeight="1">
      <c r="B35" s="830" t="e">
        <f>C7</f>
        <v>#N/A</v>
      </c>
      <c r="C35" s="831"/>
      <c r="D35" s="852" t="s">
        <v>688</v>
      </c>
      <c r="E35" s="853"/>
      <c r="F35" s="853"/>
      <c r="G35" s="853"/>
      <c r="H35" s="853"/>
      <c r="I35" s="853"/>
      <c r="J35" s="853"/>
      <c r="K35" s="853"/>
      <c r="L35" s="853"/>
      <c r="M35" s="853"/>
      <c r="N35" s="853"/>
      <c r="O35" s="853"/>
      <c r="P35" s="853"/>
      <c r="Q35" s="50"/>
      <c r="R35" s="50"/>
      <c r="S35" s="50"/>
      <c r="T35" s="50"/>
      <c r="U35" s="50"/>
      <c r="V35" s="50"/>
      <c r="W35" s="50"/>
    </row>
    <row r="36" spans="2:24" ht="15" customHeight="1">
      <c r="B36" s="832"/>
      <c r="C36" s="833"/>
      <c r="D36" s="853"/>
      <c r="E36" s="853"/>
      <c r="F36" s="853"/>
      <c r="G36" s="853"/>
      <c r="H36" s="853"/>
      <c r="I36" s="853"/>
      <c r="J36" s="853"/>
      <c r="K36" s="853"/>
      <c r="L36" s="853"/>
      <c r="M36" s="853"/>
      <c r="N36" s="853"/>
      <c r="O36" s="853"/>
      <c r="P36" s="853"/>
      <c r="Q36" s="50"/>
      <c r="R36" s="50"/>
      <c r="S36" s="50"/>
      <c r="T36" s="50"/>
      <c r="U36" s="50"/>
      <c r="V36" s="50"/>
      <c r="W36" s="50"/>
    </row>
    <row r="37" spans="2:24" ht="15" customHeight="1">
      <c r="B37" s="846" t="s">
        <v>669</v>
      </c>
      <c r="C37" s="847"/>
      <c r="D37" s="854"/>
      <c r="E37" s="844">
        <f>B40</f>
        <v>-11</v>
      </c>
      <c r="F37" s="844">
        <f t="shared" ref="F37:P37" si="3">E37+1</f>
        <v>-10</v>
      </c>
      <c r="G37" s="844">
        <f t="shared" si="3"/>
        <v>-9</v>
      </c>
      <c r="H37" s="844">
        <f t="shared" si="3"/>
        <v>-8</v>
      </c>
      <c r="I37" s="844">
        <f t="shared" si="3"/>
        <v>-7</v>
      </c>
      <c r="J37" s="844">
        <f t="shared" si="3"/>
        <v>-6</v>
      </c>
      <c r="K37" s="844">
        <f t="shared" si="3"/>
        <v>-5</v>
      </c>
      <c r="L37" s="844">
        <f t="shared" si="3"/>
        <v>-4</v>
      </c>
      <c r="M37" s="844">
        <f t="shared" si="3"/>
        <v>-3</v>
      </c>
      <c r="N37" s="844">
        <f t="shared" si="3"/>
        <v>-2</v>
      </c>
      <c r="O37" s="844">
        <f t="shared" si="3"/>
        <v>-1</v>
      </c>
      <c r="P37" s="840">
        <f t="shared" si="3"/>
        <v>0</v>
      </c>
      <c r="Q37" s="50"/>
      <c r="R37" s="50"/>
      <c r="S37" s="50"/>
      <c r="T37" s="50"/>
      <c r="U37" s="50"/>
      <c r="V37" s="50"/>
      <c r="W37" s="50"/>
    </row>
    <row r="38" spans="2:24" ht="15" customHeight="1">
      <c r="B38" s="848"/>
      <c r="C38" s="849"/>
      <c r="D38" s="855"/>
      <c r="E38" s="845"/>
      <c r="F38" s="845" t="s">
        <v>542</v>
      </c>
      <c r="G38" s="845" t="s">
        <v>543</v>
      </c>
      <c r="H38" s="845" t="s">
        <v>544</v>
      </c>
      <c r="I38" s="845" t="s">
        <v>545</v>
      </c>
      <c r="J38" s="845" t="s">
        <v>667</v>
      </c>
      <c r="K38" s="845" t="s">
        <v>546</v>
      </c>
      <c r="L38" s="845" t="s">
        <v>547</v>
      </c>
      <c r="M38" s="845" t="s">
        <v>548</v>
      </c>
      <c r="N38" s="845" t="s">
        <v>549</v>
      </c>
      <c r="O38" s="845" t="s">
        <v>550</v>
      </c>
      <c r="P38" s="841" t="s">
        <v>551</v>
      </c>
      <c r="Q38" s="50"/>
      <c r="R38" s="50"/>
      <c r="S38" s="50"/>
      <c r="T38" s="50"/>
      <c r="U38" s="50"/>
      <c r="V38" s="50"/>
      <c r="W38" s="50"/>
    </row>
    <row r="39" spans="2:24" ht="15" customHeight="1">
      <c r="B39" s="842" t="s">
        <v>670</v>
      </c>
      <c r="C39" s="843"/>
      <c r="D39" s="361" t="s">
        <v>671</v>
      </c>
      <c r="E39" s="51"/>
      <c r="F39" s="52"/>
      <c r="G39" s="52"/>
      <c r="H39" s="52"/>
      <c r="I39" s="52"/>
      <c r="J39" s="52"/>
      <c r="K39" s="52"/>
      <c r="L39" s="52"/>
      <c r="M39" s="52"/>
      <c r="N39" s="52"/>
      <c r="O39" s="52"/>
      <c r="P39" s="52"/>
      <c r="Q39" s="50"/>
      <c r="R39" s="50"/>
      <c r="S39" s="50"/>
      <c r="T39" s="50"/>
      <c r="U39" s="50"/>
      <c r="V39" s="50"/>
      <c r="W39" s="50"/>
    </row>
    <row r="40" spans="2:24" ht="15" customHeight="1">
      <c r="B40" s="816">
        <f t="shared" ref="B40:B50" si="4">+B41-1</f>
        <v>-11</v>
      </c>
      <c r="C40" s="817"/>
      <c r="D40" s="361" t="s">
        <v>672</v>
      </c>
      <c r="E40" s="51"/>
      <c r="F40" s="52"/>
      <c r="G40" s="52"/>
      <c r="H40" s="52"/>
      <c r="I40" s="52"/>
      <c r="J40" s="52"/>
      <c r="K40" s="52"/>
      <c r="L40" s="52"/>
      <c r="M40" s="52"/>
      <c r="N40" s="52"/>
      <c r="O40" s="52"/>
      <c r="P40" s="52"/>
      <c r="Q40" s="50"/>
      <c r="R40" s="50"/>
      <c r="S40" s="50"/>
      <c r="T40" s="50"/>
      <c r="U40" s="50"/>
      <c r="V40" s="50"/>
      <c r="W40" s="50"/>
    </row>
    <row r="41" spans="2:24" ht="15" customHeight="1">
      <c r="B41" s="816">
        <f t="shared" si="4"/>
        <v>-10</v>
      </c>
      <c r="C41" s="817"/>
      <c r="D41" s="361" t="s">
        <v>673</v>
      </c>
      <c r="E41" s="53"/>
      <c r="F41" s="52"/>
      <c r="G41" s="52"/>
      <c r="H41" s="52"/>
      <c r="I41" s="52"/>
      <c r="J41" s="52"/>
      <c r="K41" s="52"/>
      <c r="L41" s="52"/>
      <c r="M41" s="52"/>
      <c r="N41" s="52"/>
      <c r="O41" s="52"/>
      <c r="P41" s="52"/>
      <c r="Q41" s="50"/>
      <c r="R41" s="50"/>
      <c r="S41" s="50"/>
      <c r="T41" s="50"/>
      <c r="U41" s="50"/>
      <c r="V41" s="50"/>
      <c r="W41" s="50"/>
    </row>
    <row r="42" spans="2:24" ht="15" customHeight="1">
      <c r="B42" s="816">
        <f t="shared" si="4"/>
        <v>-9</v>
      </c>
      <c r="C42" s="817"/>
      <c r="D42" s="361" t="s">
        <v>674</v>
      </c>
      <c r="E42" s="53"/>
      <c r="F42" s="53"/>
      <c r="G42" s="52"/>
      <c r="H42" s="52"/>
      <c r="I42" s="52"/>
      <c r="J42" s="52"/>
      <c r="K42" s="52"/>
      <c r="L42" s="52"/>
      <c r="M42" s="52"/>
      <c r="N42" s="52"/>
      <c r="O42" s="52"/>
      <c r="P42" s="52"/>
      <c r="Q42" s="50"/>
      <c r="R42" s="50"/>
      <c r="S42" s="50"/>
      <c r="T42" s="50"/>
      <c r="U42" s="50"/>
      <c r="V42" s="50"/>
      <c r="W42" s="50"/>
    </row>
    <row r="43" spans="2:24" ht="15" customHeight="1">
      <c r="B43" s="816">
        <f t="shared" si="4"/>
        <v>-8</v>
      </c>
      <c r="C43" s="817"/>
      <c r="D43" s="361" t="s">
        <v>675</v>
      </c>
      <c r="E43" s="53"/>
      <c r="F43" s="53"/>
      <c r="G43" s="53"/>
      <c r="H43" s="52"/>
      <c r="I43" s="52"/>
      <c r="J43" s="52"/>
      <c r="K43" s="52"/>
      <c r="L43" s="52"/>
      <c r="M43" s="52"/>
      <c r="N43" s="52"/>
      <c r="O43" s="52"/>
      <c r="P43" s="52"/>
      <c r="Q43" s="50"/>
      <c r="R43" s="50"/>
      <c r="S43" s="50"/>
      <c r="T43" s="50"/>
      <c r="U43" s="50"/>
      <c r="V43" s="50"/>
      <c r="W43" s="50"/>
    </row>
    <row r="44" spans="2:24" ht="15" customHeight="1">
      <c r="B44" s="816">
        <f t="shared" si="4"/>
        <v>-7</v>
      </c>
      <c r="C44" s="817"/>
      <c r="D44" s="361" t="s">
        <v>676</v>
      </c>
      <c r="E44" s="53"/>
      <c r="F44" s="53"/>
      <c r="G44" s="53"/>
      <c r="H44" s="53"/>
      <c r="I44" s="52"/>
      <c r="J44" s="52"/>
      <c r="K44" s="52"/>
      <c r="L44" s="52"/>
      <c r="M44" s="52"/>
      <c r="N44" s="52"/>
      <c r="O44" s="52"/>
      <c r="P44" s="52"/>
      <c r="Q44" s="50"/>
      <c r="R44" s="50"/>
      <c r="S44" s="50"/>
      <c r="T44" s="50"/>
      <c r="U44" s="50"/>
      <c r="V44" s="50"/>
      <c r="W44" s="50"/>
    </row>
    <row r="45" spans="2:24" ht="15" customHeight="1">
      <c r="B45" s="816">
        <f t="shared" si="4"/>
        <v>-6</v>
      </c>
      <c r="C45" s="817"/>
      <c r="D45" s="361" t="s">
        <v>677</v>
      </c>
      <c r="E45" s="53"/>
      <c r="F45" s="53"/>
      <c r="G45" s="53"/>
      <c r="H45" s="53"/>
      <c r="I45" s="53"/>
      <c r="J45" s="52"/>
      <c r="K45" s="52"/>
      <c r="L45" s="52"/>
      <c r="M45" s="52"/>
      <c r="N45" s="52"/>
      <c r="O45" s="52"/>
      <c r="P45" s="52"/>
      <c r="Q45" s="50"/>
      <c r="R45" s="50"/>
      <c r="S45" s="50"/>
      <c r="T45" s="50"/>
      <c r="U45" s="50"/>
      <c r="V45" s="50"/>
      <c r="W45" s="50"/>
    </row>
    <row r="46" spans="2:24" ht="15" customHeight="1">
      <c r="B46" s="816">
        <f t="shared" si="4"/>
        <v>-5</v>
      </c>
      <c r="C46" s="817"/>
      <c r="D46" s="361" t="s">
        <v>678</v>
      </c>
      <c r="E46" s="53"/>
      <c r="F46" s="53"/>
      <c r="G46" s="53"/>
      <c r="H46" s="53"/>
      <c r="I46" s="53"/>
      <c r="J46" s="53"/>
      <c r="K46" s="52"/>
      <c r="L46" s="52"/>
      <c r="M46" s="52"/>
      <c r="N46" s="52"/>
      <c r="O46" s="52"/>
      <c r="P46" s="52"/>
      <c r="Q46" s="50"/>
      <c r="R46" s="50"/>
      <c r="S46" s="50"/>
      <c r="T46" s="50"/>
      <c r="U46" s="50"/>
      <c r="V46" s="50"/>
      <c r="W46" s="50"/>
    </row>
    <row r="47" spans="2:24" ht="15" customHeight="1">
      <c r="B47" s="816">
        <f t="shared" si="4"/>
        <v>-4</v>
      </c>
      <c r="C47" s="817"/>
      <c r="D47" s="361" t="s">
        <v>679</v>
      </c>
      <c r="E47" s="53"/>
      <c r="F47" s="53"/>
      <c r="G47" s="53"/>
      <c r="H47" s="53"/>
      <c r="I47" s="53"/>
      <c r="J47" s="53"/>
      <c r="K47" s="53"/>
      <c r="L47" s="52"/>
      <c r="M47" s="52"/>
      <c r="N47" s="52"/>
      <c r="O47" s="52"/>
      <c r="P47" s="52"/>
      <c r="Q47" s="50"/>
      <c r="R47" s="50"/>
      <c r="S47" s="50"/>
      <c r="T47" s="50"/>
      <c r="U47" s="50"/>
      <c r="V47" s="50"/>
      <c r="W47" s="50"/>
    </row>
    <row r="48" spans="2:24" ht="15" customHeight="1">
      <c r="B48" s="816">
        <f t="shared" si="4"/>
        <v>-3</v>
      </c>
      <c r="C48" s="817"/>
      <c r="D48" s="361" t="s">
        <v>680</v>
      </c>
      <c r="E48" s="53"/>
      <c r="F48" s="53"/>
      <c r="G48" s="53"/>
      <c r="H48" s="53"/>
      <c r="I48" s="53"/>
      <c r="J48" s="53"/>
      <c r="K48" s="53"/>
      <c r="L48" s="53"/>
      <c r="M48" s="52"/>
      <c r="N48" s="52"/>
      <c r="O48" s="52"/>
      <c r="P48" s="52"/>
      <c r="Q48" s="50"/>
      <c r="R48" s="50"/>
      <c r="S48" s="50"/>
      <c r="T48" s="50"/>
      <c r="U48" s="50"/>
      <c r="V48" s="50"/>
      <c r="W48" s="50"/>
    </row>
    <row r="49" spans="1:24" ht="15" customHeight="1">
      <c r="B49" s="816">
        <f t="shared" si="4"/>
        <v>-2</v>
      </c>
      <c r="C49" s="817"/>
      <c r="D49" s="361" t="s">
        <v>681</v>
      </c>
      <c r="E49" s="53"/>
      <c r="F49" s="53"/>
      <c r="G49" s="53"/>
      <c r="H49" s="53"/>
      <c r="I49" s="53"/>
      <c r="J49" s="53"/>
      <c r="K49" s="53"/>
      <c r="L49" s="53"/>
      <c r="M49" s="53"/>
      <c r="N49" s="52"/>
      <c r="O49" s="52"/>
      <c r="P49" s="52"/>
      <c r="Q49" s="50"/>
      <c r="R49" s="50"/>
      <c r="S49" s="50"/>
      <c r="T49" s="50"/>
      <c r="U49" s="50"/>
      <c r="V49" s="50"/>
      <c r="W49" s="50"/>
    </row>
    <row r="50" spans="1:24" ht="15" customHeight="1">
      <c r="B50" s="816">
        <f t="shared" si="4"/>
        <v>-1</v>
      </c>
      <c r="C50" s="817"/>
      <c r="D50" s="361" t="s">
        <v>682</v>
      </c>
      <c r="E50" s="53"/>
      <c r="F50" s="53"/>
      <c r="G50" s="53"/>
      <c r="H50" s="53"/>
      <c r="I50" s="53"/>
      <c r="J50" s="53"/>
      <c r="K50" s="53"/>
      <c r="L50" s="53"/>
      <c r="M50" s="53"/>
      <c r="N50" s="53"/>
      <c r="O50" s="52"/>
      <c r="P50" s="52"/>
      <c r="Q50" s="50"/>
      <c r="R50" s="50"/>
      <c r="S50" s="50"/>
      <c r="T50" s="50"/>
      <c r="U50" s="50"/>
      <c r="V50" s="50"/>
      <c r="W50" s="50"/>
    </row>
    <row r="51" spans="1:24" ht="15" customHeight="1">
      <c r="B51" s="816">
        <f>'Cover Page'!H13</f>
        <v>0</v>
      </c>
      <c r="C51" s="817"/>
      <c r="D51" s="361" t="s">
        <v>683</v>
      </c>
      <c r="E51" s="53"/>
      <c r="F51" s="53"/>
      <c r="G51" s="53"/>
      <c r="H51" s="53"/>
      <c r="I51" s="53"/>
      <c r="J51" s="53"/>
      <c r="K51" s="53"/>
      <c r="L51" s="53"/>
      <c r="M51" s="53"/>
      <c r="N51" s="53"/>
      <c r="O51" s="53"/>
      <c r="P51" s="52"/>
      <c r="Q51" s="50"/>
      <c r="R51" s="50" t="s">
        <v>684</v>
      </c>
      <c r="S51" s="50"/>
      <c r="T51" s="50"/>
      <c r="U51" s="50"/>
      <c r="V51" s="50"/>
      <c r="W51" s="50"/>
    </row>
    <row r="52" spans="1:24" ht="15" customHeight="1">
      <c r="B52" s="842" t="s">
        <v>685</v>
      </c>
      <c r="C52" s="843"/>
      <c r="D52" s="361" t="s">
        <v>686</v>
      </c>
      <c r="E52" s="54">
        <f t="shared" ref="E52:P52" si="5">SUM(E39:E51)</f>
        <v>0</v>
      </c>
      <c r="F52" s="55">
        <f t="shared" si="5"/>
        <v>0</v>
      </c>
      <c r="G52" s="55">
        <f t="shared" si="5"/>
        <v>0</v>
      </c>
      <c r="H52" s="55">
        <f t="shared" si="5"/>
        <v>0</v>
      </c>
      <c r="I52" s="55">
        <f t="shared" si="5"/>
        <v>0</v>
      </c>
      <c r="J52" s="55">
        <f t="shared" si="5"/>
        <v>0</v>
      </c>
      <c r="K52" s="55">
        <f t="shared" si="5"/>
        <v>0</v>
      </c>
      <c r="L52" s="55">
        <f t="shared" si="5"/>
        <v>0</v>
      </c>
      <c r="M52" s="55">
        <f t="shared" si="5"/>
        <v>0</v>
      </c>
      <c r="N52" s="55">
        <f t="shared" si="5"/>
        <v>0</v>
      </c>
      <c r="O52" s="55">
        <f t="shared" si="5"/>
        <v>0</v>
      </c>
      <c r="P52" s="55">
        <f t="shared" si="5"/>
        <v>0</v>
      </c>
      <c r="Q52" s="50"/>
      <c r="R52" s="56" t="str">
        <f>IF(SUM(E41:E51,F42:F51,G43:G51,H44:H51,I45:I51,J46:J51,K47:K51,L48:L51,M49:M51,N50:N51,O51)=0,"OK","Error")</f>
        <v>OK</v>
      </c>
      <c r="S52" s="50"/>
      <c r="T52" s="50"/>
      <c r="U52" s="50"/>
      <c r="V52" s="50"/>
      <c r="W52" s="50"/>
    </row>
    <row r="53" spans="1:24" ht="15" customHeight="1">
      <c r="A53" s="355"/>
      <c r="B53" s="59"/>
      <c r="C53" s="59"/>
      <c r="D53" s="60"/>
      <c r="E53" s="61"/>
      <c r="F53" s="61"/>
      <c r="G53" s="61"/>
      <c r="H53" s="61"/>
      <c r="I53" s="61"/>
      <c r="J53" s="61"/>
      <c r="K53" s="61"/>
      <c r="L53" s="61"/>
      <c r="M53" s="61"/>
      <c r="N53" s="61"/>
      <c r="O53" s="61"/>
      <c r="P53" s="61"/>
      <c r="Q53" s="50"/>
      <c r="R53" s="365"/>
      <c r="S53" s="50"/>
      <c r="T53" s="50"/>
      <c r="U53" s="50"/>
      <c r="V53" s="50"/>
      <c r="W53" s="50"/>
    </row>
    <row r="54" spans="1:24" ht="15" hidden="1" customHeight="1">
      <c r="A54" s="355"/>
      <c r="B54" s="59"/>
      <c r="C54" s="59"/>
      <c r="D54" s="60"/>
      <c r="E54" s="61"/>
      <c r="F54" s="61"/>
      <c r="G54" s="61"/>
      <c r="H54" s="61"/>
      <c r="I54" s="61"/>
      <c r="J54" s="61"/>
      <c r="K54" s="61"/>
      <c r="L54" s="61"/>
      <c r="M54" s="61"/>
      <c r="N54" s="61"/>
      <c r="O54" s="61"/>
      <c r="P54" s="61"/>
      <c r="Q54" s="50"/>
      <c r="R54" s="365"/>
      <c r="S54" s="50"/>
      <c r="T54" s="50"/>
      <c r="U54" s="50"/>
      <c r="V54" s="50"/>
      <c r="W54" s="50"/>
    </row>
    <row r="55" spans="1:24" ht="15" customHeight="1">
      <c r="B55" s="357" t="s">
        <v>689</v>
      </c>
      <c r="C55" s="57"/>
      <c r="D55" s="57"/>
      <c r="E55" s="57"/>
      <c r="F55" s="57"/>
      <c r="G55" s="57"/>
      <c r="H55" s="57"/>
      <c r="I55" s="57"/>
      <c r="J55" s="57"/>
      <c r="K55" s="57"/>
      <c r="L55" s="57"/>
      <c r="M55" s="57"/>
      <c r="N55" s="57"/>
      <c r="O55" s="57"/>
      <c r="P55" s="57"/>
      <c r="Q55" s="57"/>
      <c r="R55" s="57"/>
      <c r="S55" s="57"/>
      <c r="T55" s="57"/>
      <c r="U55" s="57"/>
      <c r="V55" s="57"/>
      <c r="W55" s="57"/>
      <c r="X55" s="58"/>
    </row>
    <row r="56" spans="1:24" ht="15" customHeight="1">
      <c r="B56" s="359"/>
      <c r="C56" s="360"/>
      <c r="D56" s="360"/>
      <c r="E56" s="361" t="s">
        <v>666</v>
      </c>
      <c r="F56" s="361" t="s">
        <v>542</v>
      </c>
      <c r="G56" s="361" t="s">
        <v>543</v>
      </c>
      <c r="H56" s="361" t="s">
        <v>544</v>
      </c>
      <c r="I56" s="361" t="s">
        <v>545</v>
      </c>
      <c r="J56" s="361" t="s">
        <v>667</v>
      </c>
      <c r="K56" s="361" t="s">
        <v>546</v>
      </c>
      <c r="L56" s="361" t="s">
        <v>547</v>
      </c>
      <c r="M56" s="361" t="s">
        <v>548</v>
      </c>
      <c r="N56" s="361" t="s">
        <v>549</v>
      </c>
      <c r="O56" s="361" t="s">
        <v>550</v>
      </c>
      <c r="P56" s="361" t="s">
        <v>551</v>
      </c>
      <c r="Q56" s="50"/>
      <c r="R56" s="50"/>
      <c r="S56" s="50"/>
      <c r="T56" s="50"/>
      <c r="U56" s="50"/>
      <c r="V56" s="50"/>
      <c r="W56" s="50"/>
    </row>
    <row r="57" spans="1:24" ht="15" customHeight="1">
      <c r="B57" s="830" t="e">
        <f>C7</f>
        <v>#N/A</v>
      </c>
      <c r="C57" s="831"/>
      <c r="D57" s="856" t="s">
        <v>690</v>
      </c>
      <c r="E57" s="857"/>
      <c r="F57" s="857"/>
      <c r="G57" s="857"/>
      <c r="H57" s="857"/>
      <c r="I57" s="857"/>
      <c r="J57" s="857"/>
      <c r="K57" s="857"/>
      <c r="L57" s="857"/>
      <c r="M57" s="857"/>
      <c r="N57" s="857"/>
      <c r="O57" s="857"/>
      <c r="P57" s="858"/>
      <c r="Q57" s="50"/>
      <c r="R57" s="50"/>
      <c r="S57" s="50"/>
      <c r="T57" s="50"/>
      <c r="U57" s="50"/>
      <c r="V57" s="50"/>
      <c r="W57" s="50"/>
    </row>
    <row r="58" spans="1:24" ht="15" customHeight="1">
      <c r="B58" s="832"/>
      <c r="C58" s="833"/>
      <c r="D58" s="859"/>
      <c r="E58" s="860"/>
      <c r="F58" s="860"/>
      <c r="G58" s="860"/>
      <c r="H58" s="860"/>
      <c r="I58" s="860"/>
      <c r="J58" s="860"/>
      <c r="K58" s="860"/>
      <c r="L58" s="860"/>
      <c r="M58" s="860"/>
      <c r="N58" s="860"/>
      <c r="O58" s="860"/>
      <c r="P58" s="861"/>
      <c r="Q58" s="50"/>
      <c r="R58" s="50"/>
      <c r="S58" s="50"/>
      <c r="T58" s="50"/>
      <c r="U58" s="50"/>
      <c r="V58" s="50"/>
      <c r="W58" s="50"/>
    </row>
    <row r="59" spans="1:24" ht="15" customHeight="1">
      <c r="B59" s="846" t="s">
        <v>669</v>
      </c>
      <c r="C59" s="847"/>
      <c r="D59" s="854"/>
      <c r="E59" s="844">
        <f>B62</f>
        <v>-11</v>
      </c>
      <c r="F59" s="844">
        <f t="shared" ref="F59:P59" si="6">E59+1</f>
        <v>-10</v>
      </c>
      <c r="G59" s="844">
        <f t="shared" si="6"/>
        <v>-9</v>
      </c>
      <c r="H59" s="844">
        <f t="shared" si="6"/>
        <v>-8</v>
      </c>
      <c r="I59" s="844">
        <f t="shared" si="6"/>
        <v>-7</v>
      </c>
      <c r="J59" s="844">
        <f t="shared" si="6"/>
        <v>-6</v>
      </c>
      <c r="K59" s="844">
        <f t="shared" si="6"/>
        <v>-5</v>
      </c>
      <c r="L59" s="844">
        <f t="shared" si="6"/>
        <v>-4</v>
      </c>
      <c r="M59" s="844">
        <f t="shared" si="6"/>
        <v>-3</v>
      </c>
      <c r="N59" s="844">
        <f t="shared" si="6"/>
        <v>-2</v>
      </c>
      <c r="O59" s="844">
        <f t="shared" si="6"/>
        <v>-1</v>
      </c>
      <c r="P59" s="840">
        <f t="shared" si="6"/>
        <v>0</v>
      </c>
      <c r="Q59" s="50"/>
      <c r="R59" s="50"/>
      <c r="S59" s="50"/>
      <c r="T59" s="50"/>
      <c r="U59" s="50"/>
      <c r="V59" s="50"/>
      <c r="W59" s="50"/>
    </row>
    <row r="60" spans="1:24" ht="15" customHeight="1">
      <c r="B60" s="848"/>
      <c r="C60" s="849"/>
      <c r="D60" s="855"/>
      <c r="E60" s="845"/>
      <c r="F60" s="845"/>
      <c r="G60" s="845"/>
      <c r="H60" s="845"/>
      <c r="I60" s="845"/>
      <c r="J60" s="845"/>
      <c r="K60" s="845"/>
      <c r="L60" s="845"/>
      <c r="M60" s="845"/>
      <c r="N60" s="845"/>
      <c r="O60" s="845"/>
      <c r="P60" s="841"/>
      <c r="Q60" s="50"/>
      <c r="R60" s="50"/>
      <c r="S60" s="50"/>
      <c r="T60" s="50"/>
      <c r="U60" s="50"/>
      <c r="V60" s="50"/>
      <c r="W60" s="50"/>
    </row>
    <row r="61" spans="1:24" ht="15" customHeight="1">
      <c r="B61" s="842" t="s">
        <v>670</v>
      </c>
      <c r="C61" s="843"/>
      <c r="D61" s="361" t="s">
        <v>671</v>
      </c>
      <c r="E61" s="366"/>
      <c r="F61" s="366"/>
      <c r="G61" s="366"/>
      <c r="H61" s="366"/>
      <c r="I61" s="366"/>
      <c r="J61" s="366"/>
      <c r="K61" s="366"/>
      <c r="L61" s="366"/>
      <c r="M61" s="366"/>
      <c r="N61" s="366"/>
      <c r="O61" s="366"/>
      <c r="P61" s="366"/>
      <c r="Q61" s="50"/>
      <c r="R61" s="50"/>
      <c r="S61" s="50"/>
      <c r="T61" s="50"/>
      <c r="U61" s="50"/>
      <c r="V61" s="50"/>
      <c r="W61" s="50"/>
    </row>
    <row r="62" spans="1:24" ht="15" customHeight="1">
      <c r="B62" s="816">
        <f t="shared" ref="B62:B72" si="7">+B63-1</f>
        <v>-11</v>
      </c>
      <c r="C62" s="817"/>
      <c r="D62" s="361" t="s">
        <v>672</v>
      </c>
      <c r="E62" s="51"/>
      <c r="F62" s="51"/>
      <c r="G62" s="51"/>
      <c r="H62" s="51"/>
      <c r="I62" s="51"/>
      <c r="J62" s="51"/>
      <c r="K62" s="51"/>
      <c r="L62" s="51"/>
      <c r="M62" s="51"/>
      <c r="N62" s="51"/>
      <c r="O62" s="51"/>
      <c r="P62" s="51"/>
      <c r="Q62" s="50"/>
      <c r="R62" s="50"/>
      <c r="S62" s="50"/>
      <c r="T62" s="50"/>
      <c r="U62" s="50"/>
      <c r="V62" s="50"/>
      <c r="W62" s="50"/>
    </row>
    <row r="63" spans="1:24" ht="15" customHeight="1">
      <c r="B63" s="816">
        <f t="shared" si="7"/>
        <v>-10</v>
      </c>
      <c r="C63" s="817"/>
      <c r="D63" s="361" t="s">
        <v>673</v>
      </c>
      <c r="E63" s="53"/>
      <c r="F63" s="51"/>
      <c r="G63" s="51"/>
      <c r="H63" s="51"/>
      <c r="I63" s="51"/>
      <c r="J63" s="51"/>
      <c r="K63" s="51"/>
      <c r="L63" s="51"/>
      <c r="M63" s="51"/>
      <c r="N63" s="51"/>
      <c r="O63" s="51"/>
      <c r="P63" s="51"/>
      <c r="Q63" s="50"/>
      <c r="R63" s="50"/>
      <c r="S63" s="50"/>
      <c r="T63" s="50"/>
      <c r="U63" s="50"/>
      <c r="V63" s="50"/>
      <c r="W63" s="50"/>
    </row>
    <row r="64" spans="1:24" ht="15" customHeight="1">
      <c r="B64" s="816">
        <f t="shared" si="7"/>
        <v>-9</v>
      </c>
      <c r="C64" s="817"/>
      <c r="D64" s="361" t="s">
        <v>674</v>
      </c>
      <c r="E64" s="53"/>
      <c r="F64" s="53"/>
      <c r="G64" s="51"/>
      <c r="H64" s="51"/>
      <c r="I64" s="51"/>
      <c r="J64" s="51"/>
      <c r="K64" s="51"/>
      <c r="L64" s="51"/>
      <c r="M64" s="51"/>
      <c r="N64" s="51"/>
      <c r="O64" s="51"/>
      <c r="P64" s="51"/>
      <c r="Q64" s="50"/>
      <c r="R64" s="50"/>
      <c r="S64" s="50"/>
      <c r="T64" s="50"/>
      <c r="U64" s="50"/>
      <c r="V64" s="50"/>
      <c r="W64" s="50"/>
    </row>
    <row r="65" spans="2:24" ht="15" customHeight="1">
      <c r="B65" s="816">
        <f t="shared" si="7"/>
        <v>-8</v>
      </c>
      <c r="C65" s="817"/>
      <c r="D65" s="361" t="s">
        <v>675</v>
      </c>
      <c r="E65" s="53"/>
      <c r="F65" s="53"/>
      <c r="G65" s="53"/>
      <c r="H65" s="51"/>
      <c r="I65" s="51"/>
      <c r="J65" s="51"/>
      <c r="K65" s="51"/>
      <c r="L65" s="51"/>
      <c r="M65" s="51"/>
      <c r="N65" s="51"/>
      <c r="O65" s="51"/>
      <c r="P65" s="51"/>
      <c r="Q65" s="50"/>
      <c r="R65" s="50"/>
      <c r="S65" s="50"/>
      <c r="T65" s="50"/>
      <c r="U65" s="50"/>
      <c r="V65" s="50"/>
      <c r="W65" s="50"/>
    </row>
    <row r="66" spans="2:24" ht="15" customHeight="1">
      <c r="B66" s="816">
        <f t="shared" si="7"/>
        <v>-7</v>
      </c>
      <c r="C66" s="817"/>
      <c r="D66" s="361" t="s">
        <v>676</v>
      </c>
      <c r="E66" s="53"/>
      <c r="F66" s="53"/>
      <c r="G66" s="53"/>
      <c r="H66" s="53"/>
      <c r="I66" s="51"/>
      <c r="J66" s="51"/>
      <c r="K66" s="51"/>
      <c r="L66" s="51"/>
      <c r="M66" s="51"/>
      <c r="N66" s="51"/>
      <c r="O66" s="51"/>
      <c r="P66" s="51"/>
      <c r="Q66" s="50"/>
      <c r="R66" s="50"/>
      <c r="S66" s="50"/>
      <c r="T66" s="50"/>
      <c r="U66" s="50"/>
      <c r="V66" s="50"/>
      <c r="W66" s="50"/>
    </row>
    <row r="67" spans="2:24" ht="15" customHeight="1">
      <c r="B67" s="816">
        <f t="shared" si="7"/>
        <v>-6</v>
      </c>
      <c r="C67" s="817"/>
      <c r="D67" s="361" t="s">
        <v>677</v>
      </c>
      <c r="E67" s="53"/>
      <c r="F67" s="53"/>
      <c r="G67" s="53"/>
      <c r="H67" s="53"/>
      <c r="I67" s="53"/>
      <c r="J67" s="51"/>
      <c r="K67" s="51"/>
      <c r="L67" s="51"/>
      <c r="M67" s="51"/>
      <c r="N67" s="51"/>
      <c r="O67" s="51"/>
      <c r="P67" s="51"/>
      <c r="Q67" s="50"/>
      <c r="R67" s="50"/>
      <c r="S67" s="50"/>
      <c r="T67" s="50"/>
      <c r="U67" s="50"/>
      <c r="V67" s="50"/>
      <c r="W67" s="50"/>
    </row>
    <row r="68" spans="2:24" ht="15" customHeight="1">
      <c r="B68" s="816">
        <f t="shared" si="7"/>
        <v>-5</v>
      </c>
      <c r="C68" s="817"/>
      <c r="D68" s="361" t="s">
        <v>678</v>
      </c>
      <c r="E68" s="53"/>
      <c r="F68" s="53"/>
      <c r="G68" s="53"/>
      <c r="H68" s="53"/>
      <c r="I68" s="53"/>
      <c r="J68" s="53"/>
      <c r="K68" s="51"/>
      <c r="L68" s="51"/>
      <c r="M68" s="51"/>
      <c r="N68" s="51"/>
      <c r="O68" s="51"/>
      <c r="P68" s="51"/>
      <c r="Q68" s="50"/>
      <c r="R68" s="50"/>
      <c r="S68" s="50"/>
      <c r="T68" s="50"/>
      <c r="U68" s="50"/>
      <c r="V68" s="50"/>
      <c r="W68" s="50"/>
    </row>
    <row r="69" spans="2:24" ht="15" customHeight="1">
      <c r="B69" s="816">
        <f t="shared" si="7"/>
        <v>-4</v>
      </c>
      <c r="C69" s="817"/>
      <c r="D69" s="361" t="s">
        <v>679</v>
      </c>
      <c r="E69" s="53"/>
      <c r="F69" s="53"/>
      <c r="G69" s="53"/>
      <c r="H69" s="53"/>
      <c r="I69" s="53"/>
      <c r="J69" s="53"/>
      <c r="K69" s="53"/>
      <c r="L69" s="51"/>
      <c r="M69" s="51"/>
      <c r="N69" s="51"/>
      <c r="O69" s="51"/>
      <c r="P69" s="51"/>
      <c r="Q69" s="50"/>
      <c r="R69" s="50"/>
      <c r="S69" s="50"/>
      <c r="T69" s="50"/>
      <c r="U69" s="50"/>
      <c r="V69" s="50"/>
      <c r="W69" s="50"/>
    </row>
    <row r="70" spans="2:24" ht="15" customHeight="1">
      <c r="B70" s="816">
        <f t="shared" si="7"/>
        <v>-3</v>
      </c>
      <c r="C70" s="817"/>
      <c r="D70" s="361" t="s">
        <v>680</v>
      </c>
      <c r="E70" s="53"/>
      <c r="F70" s="53"/>
      <c r="G70" s="53"/>
      <c r="H70" s="53"/>
      <c r="I70" s="53"/>
      <c r="J70" s="53"/>
      <c r="K70" s="53"/>
      <c r="L70" s="53"/>
      <c r="M70" s="51"/>
      <c r="N70" s="51"/>
      <c r="O70" s="51"/>
      <c r="P70" s="51"/>
      <c r="Q70" s="50"/>
      <c r="R70" s="50"/>
      <c r="S70" s="50"/>
      <c r="T70" s="50"/>
      <c r="U70" s="50"/>
      <c r="V70" s="50"/>
      <c r="W70" s="50"/>
    </row>
    <row r="71" spans="2:24" ht="15" customHeight="1">
      <c r="B71" s="816">
        <f t="shared" si="7"/>
        <v>-2</v>
      </c>
      <c r="C71" s="817"/>
      <c r="D71" s="361" t="s">
        <v>681</v>
      </c>
      <c r="E71" s="53"/>
      <c r="F71" s="53"/>
      <c r="G71" s="53"/>
      <c r="H71" s="53"/>
      <c r="I71" s="53"/>
      <c r="J71" s="53"/>
      <c r="K71" s="53"/>
      <c r="L71" s="53"/>
      <c r="M71" s="53"/>
      <c r="N71" s="51"/>
      <c r="O71" s="51"/>
      <c r="P71" s="51"/>
      <c r="Q71" s="50"/>
      <c r="R71" s="50" t="s">
        <v>691</v>
      </c>
      <c r="S71" s="50"/>
      <c r="T71" s="50"/>
      <c r="U71" s="50"/>
      <c r="V71" s="50"/>
      <c r="W71" s="50"/>
    </row>
    <row r="72" spans="2:24" ht="15" customHeight="1">
      <c r="B72" s="816">
        <f t="shared" si="7"/>
        <v>-1</v>
      </c>
      <c r="C72" s="817"/>
      <c r="D72" s="361" t="s">
        <v>682</v>
      </c>
      <c r="E72" s="53"/>
      <c r="F72" s="53"/>
      <c r="G72" s="53"/>
      <c r="H72" s="53"/>
      <c r="I72" s="53"/>
      <c r="J72" s="53"/>
      <c r="K72" s="53"/>
      <c r="L72" s="53"/>
      <c r="M72" s="53"/>
      <c r="N72" s="53"/>
      <c r="O72" s="51"/>
      <c r="P72" s="51"/>
      <c r="Q72" s="50"/>
      <c r="R72" s="367" t="str" cm="1">
        <f t="array" ref="R72">IF(OR($C$6={"02.00D_N","02.00D_F","07.01D_N","07.01D_F","07.02D_N","07.02D_F"}),IF(SUM(E62,F62:F63,G62:G64,H62:H65,I62:I66,J62:J67,K62:K68,L62:L69,M62:M70,N62:N71,O62:O72,P62:P73)&gt;0,"OK","Error"),"OK")</f>
        <v>OK</v>
      </c>
      <c r="S72" s="50"/>
      <c r="T72" s="50"/>
      <c r="U72" s="50"/>
      <c r="V72" s="50"/>
      <c r="W72" s="50"/>
    </row>
    <row r="73" spans="2:24" ht="15" customHeight="1">
      <c r="B73" s="816">
        <f>'Cover Page'!H13</f>
        <v>0</v>
      </c>
      <c r="C73" s="817"/>
      <c r="D73" s="361" t="s">
        <v>683</v>
      </c>
      <c r="E73" s="53"/>
      <c r="F73" s="53"/>
      <c r="G73" s="53"/>
      <c r="H73" s="53"/>
      <c r="I73" s="53"/>
      <c r="J73" s="53"/>
      <c r="K73" s="53"/>
      <c r="L73" s="53"/>
      <c r="M73" s="53"/>
      <c r="N73" s="53"/>
      <c r="O73" s="53"/>
      <c r="P73" s="51"/>
      <c r="Q73" s="50"/>
      <c r="R73" s="50" t="s">
        <v>684</v>
      </c>
      <c r="S73" s="50"/>
      <c r="T73" s="50"/>
      <c r="U73" s="50"/>
      <c r="V73" s="50"/>
      <c r="W73" s="50"/>
    </row>
    <row r="74" spans="2:24" ht="15" customHeight="1">
      <c r="B74" s="842" t="s">
        <v>685</v>
      </c>
      <c r="C74" s="843"/>
      <c r="D74" s="361" t="s">
        <v>686</v>
      </c>
      <c r="E74" s="50"/>
      <c r="F74" s="50"/>
      <c r="G74" s="50"/>
      <c r="H74" s="50"/>
      <c r="I74" s="50"/>
      <c r="J74" s="50"/>
      <c r="K74" s="50"/>
      <c r="L74" s="50"/>
      <c r="M74" s="50"/>
      <c r="N74" s="50"/>
      <c r="O74" s="50"/>
      <c r="P74" s="50"/>
      <c r="Q74" s="50"/>
      <c r="R74" s="56" t="str">
        <f>IF(SUM(E63:E73,F64:F73,G65:G73,H66:H73,I67:I73,J68:J73,K69:K73,L70:L73,M71:M73,N72:N73,O73)=0,"OK","Error")</f>
        <v>OK</v>
      </c>
      <c r="S74" s="50"/>
      <c r="T74" s="50"/>
      <c r="U74" s="50"/>
      <c r="V74" s="50"/>
      <c r="W74" s="50"/>
    </row>
    <row r="75" spans="2:24" ht="15" customHeight="1">
      <c r="B75" s="50" t="s">
        <v>692</v>
      </c>
      <c r="C75" s="50"/>
      <c r="D75" s="50"/>
      <c r="E75" s="50"/>
      <c r="F75" s="50"/>
      <c r="G75" s="50"/>
      <c r="H75" s="50"/>
      <c r="I75" s="50"/>
      <c r="J75" s="50"/>
      <c r="K75" s="50"/>
      <c r="L75" s="50"/>
      <c r="M75" s="50"/>
      <c r="N75" s="50"/>
      <c r="O75" s="50"/>
      <c r="P75" s="50"/>
      <c r="Q75" s="50"/>
      <c r="R75" s="50"/>
      <c r="S75" s="50"/>
      <c r="T75" s="50"/>
      <c r="U75" s="50"/>
      <c r="V75" s="50"/>
      <c r="W75" s="50"/>
    </row>
    <row r="76" spans="2:24" ht="15" customHeight="1">
      <c r="B76" s="50"/>
      <c r="C76" s="50"/>
      <c r="D76" s="50"/>
      <c r="E76" s="50"/>
      <c r="F76" s="50"/>
      <c r="G76" s="50"/>
      <c r="H76" s="50"/>
      <c r="I76" s="50"/>
      <c r="J76" s="50"/>
      <c r="K76" s="50"/>
      <c r="L76" s="50"/>
      <c r="M76" s="50"/>
      <c r="N76" s="50"/>
      <c r="O76" s="50"/>
      <c r="P76" s="50"/>
      <c r="Q76" s="50"/>
      <c r="R76" s="50"/>
      <c r="S76" s="50"/>
      <c r="T76" s="50"/>
      <c r="U76" s="50"/>
      <c r="V76" s="50"/>
      <c r="W76" s="50"/>
    </row>
    <row r="77" spans="2:24" ht="15" hidden="1" customHeight="1">
      <c r="B77" s="50"/>
      <c r="C77" s="50"/>
      <c r="D77" s="50"/>
      <c r="E77" s="50"/>
      <c r="F77" s="50"/>
      <c r="G77" s="50"/>
      <c r="H77" s="50"/>
      <c r="I77" s="50"/>
      <c r="J77" s="50"/>
      <c r="K77" s="50"/>
      <c r="L77" s="50"/>
      <c r="M77" s="50"/>
      <c r="N77" s="50"/>
      <c r="O77" s="50"/>
      <c r="P77" s="50"/>
      <c r="Q77" s="50"/>
      <c r="R77" s="50"/>
      <c r="S77" s="50"/>
      <c r="T77" s="50"/>
      <c r="U77" s="50"/>
      <c r="V77" s="50"/>
      <c r="W77" s="50"/>
    </row>
    <row r="78" spans="2:24" ht="15" hidden="1" customHeight="1">
      <c r="B78" s="50"/>
      <c r="C78" s="50"/>
      <c r="D78" s="50"/>
      <c r="E78" s="50"/>
      <c r="F78" s="50"/>
      <c r="G78" s="50"/>
      <c r="H78" s="50"/>
      <c r="I78" s="50"/>
      <c r="J78" s="50"/>
      <c r="K78" s="50"/>
      <c r="L78" s="50"/>
      <c r="M78" s="50"/>
      <c r="N78" s="50"/>
      <c r="O78" s="50"/>
      <c r="P78" s="50"/>
      <c r="Q78" s="50"/>
      <c r="R78" s="50"/>
      <c r="S78" s="50"/>
      <c r="T78" s="50"/>
      <c r="U78" s="50"/>
      <c r="V78" s="50"/>
      <c r="W78" s="50"/>
    </row>
    <row r="79" spans="2:24" ht="15" customHeight="1">
      <c r="B79" s="368" t="s">
        <v>693</v>
      </c>
      <c r="C79" s="363"/>
      <c r="D79" s="363"/>
      <c r="E79" s="363"/>
      <c r="F79" s="363"/>
      <c r="G79" s="363"/>
      <c r="H79" s="363"/>
      <c r="I79" s="363"/>
      <c r="J79" s="363"/>
      <c r="K79" s="363"/>
      <c r="L79" s="363"/>
      <c r="M79" s="363"/>
      <c r="N79" s="363"/>
      <c r="O79" s="363"/>
      <c r="P79" s="57"/>
      <c r="Q79" s="57"/>
      <c r="R79" s="57"/>
      <c r="S79" s="57"/>
      <c r="T79" s="57"/>
      <c r="U79" s="57"/>
      <c r="V79" s="57"/>
      <c r="W79" s="57"/>
      <c r="X79" s="58"/>
    </row>
    <row r="80" spans="2:24" ht="15" customHeight="1">
      <c r="B80" s="359"/>
      <c r="C80" s="369"/>
      <c r="D80" s="370"/>
      <c r="E80" s="361" t="s">
        <v>666</v>
      </c>
      <c r="F80" s="361" t="s">
        <v>542</v>
      </c>
      <c r="G80" s="361" t="s">
        <v>543</v>
      </c>
      <c r="H80" s="361" t="s">
        <v>544</v>
      </c>
      <c r="I80" s="361" t="s">
        <v>545</v>
      </c>
      <c r="J80" s="361" t="s">
        <v>667</v>
      </c>
      <c r="K80" s="361" t="s">
        <v>546</v>
      </c>
      <c r="L80" s="361" t="s">
        <v>547</v>
      </c>
      <c r="M80" s="361" t="s">
        <v>548</v>
      </c>
      <c r="N80" s="361" t="s">
        <v>549</v>
      </c>
      <c r="O80" s="361" t="s">
        <v>550</v>
      </c>
      <c r="P80" s="361" t="s">
        <v>551</v>
      </c>
      <c r="Q80" s="50"/>
      <c r="R80" s="361" t="s">
        <v>552</v>
      </c>
      <c r="S80" s="60"/>
      <c r="T80" s="361" t="s">
        <v>553</v>
      </c>
      <c r="U80" s="361" t="s">
        <v>694</v>
      </c>
      <c r="V80" s="62"/>
      <c r="W80" s="361" t="s">
        <v>695</v>
      </c>
    </row>
    <row r="81" spans="2:23" ht="15" customHeight="1">
      <c r="B81" s="830" t="e">
        <f>C7</f>
        <v>#N/A</v>
      </c>
      <c r="C81" s="831"/>
      <c r="D81" s="856" t="s">
        <v>696</v>
      </c>
      <c r="E81" s="857"/>
      <c r="F81" s="857"/>
      <c r="G81" s="857"/>
      <c r="H81" s="857"/>
      <c r="I81" s="857"/>
      <c r="J81" s="857"/>
      <c r="K81" s="857"/>
      <c r="L81" s="857"/>
      <c r="M81" s="857"/>
      <c r="N81" s="857"/>
      <c r="O81" s="857"/>
      <c r="P81" s="858"/>
      <c r="Q81" s="371"/>
      <c r="R81" s="862" t="s">
        <v>697</v>
      </c>
      <c r="S81" s="372"/>
      <c r="T81" s="862" t="s">
        <v>698</v>
      </c>
      <c r="U81" s="862" t="s">
        <v>699</v>
      </c>
      <c r="V81" s="373"/>
      <c r="W81" s="862" t="s">
        <v>700</v>
      </c>
    </row>
    <row r="82" spans="2:23" ht="15" customHeight="1">
      <c r="B82" s="832"/>
      <c r="C82" s="833"/>
      <c r="D82" s="859"/>
      <c r="E82" s="860"/>
      <c r="F82" s="860"/>
      <c r="G82" s="860"/>
      <c r="H82" s="860"/>
      <c r="I82" s="860"/>
      <c r="J82" s="860"/>
      <c r="K82" s="860"/>
      <c r="L82" s="860"/>
      <c r="M82" s="860"/>
      <c r="N82" s="860"/>
      <c r="O82" s="860"/>
      <c r="P82" s="861"/>
      <c r="Q82" s="371"/>
      <c r="R82" s="863"/>
      <c r="S82" s="372"/>
      <c r="T82" s="863"/>
      <c r="U82" s="863"/>
      <c r="V82" s="373"/>
      <c r="W82" s="863"/>
    </row>
    <row r="83" spans="2:23" ht="15" customHeight="1">
      <c r="B83" s="846" t="s">
        <v>669</v>
      </c>
      <c r="C83" s="847"/>
      <c r="D83" s="854"/>
      <c r="E83" s="840">
        <f>B86</f>
        <v>-11</v>
      </c>
      <c r="F83" s="840">
        <f t="shared" ref="F83:P83" si="8">E83+1</f>
        <v>-10</v>
      </c>
      <c r="G83" s="840">
        <f t="shared" si="8"/>
        <v>-9</v>
      </c>
      <c r="H83" s="840">
        <f t="shared" si="8"/>
        <v>-8</v>
      </c>
      <c r="I83" s="840">
        <f t="shared" si="8"/>
        <v>-7</v>
      </c>
      <c r="J83" s="840">
        <f t="shared" si="8"/>
        <v>-6</v>
      </c>
      <c r="K83" s="840">
        <f t="shared" si="8"/>
        <v>-5</v>
      </c>
      <c r="L83" s="840">
        <f t="shared" si="8"/>
        <v>-4</v>
      </c>
      <c r="M83" s="840">
        <f t="shared" si="8"/>
        <v>-3</v>
      </c>
      <c r="N83" s="840">
        <f t="shared" si="8"/>
        <v>-2</v>
      </c>
      <c r="O83" s="840">
        <f t="shared" si="8"/>
        <v>-1</v>
      </c>
      <c r="P83" s="840">
        <f t="shared" si="8"/>
        <v>0</v>
      </c>
      <c r="Q83" s="374"/>
      <c r="R83" s="863"/>
      <c r="S83" s="375"/>
      <c r="T83" s="863"/>
      <c r="U83" s="863"/>
      <c r="V83" s="63"/>
      <c r="W83" s="863"/>
    </row>
    <row r="84" spans="2:23" ht="15" customHeight="1">
      <c r="B84" s="848"/>
      <c r="C84" s="849"/>
      <c r="D84" s="855"/>
      <c r="E84" s="841"/>
      <c r="F84" s="841"/>
      <c r="G84" s="841"/>
      <c r="H84" s="841"/>
      <c r="I84" s="841"/>
      <c r="J84" s="841"/>
      <c r="K84" s="841"/>
      <c r="L84" s="841"/>
      <c r="M84" s="841"/>
      <c r="N84" s="841"/>
      <c r="O84" s="841"/>
      <c r="P84" s="841"/>
      <c r="Q84" s="64"/>
      <c r="R84" s="864"/>
      <c r="S84" s="65"/>
      <c r="T84" s="864"/>
      <c r="U84" s="864"/>
      <c r="V84" s="50"/>
      <c r="W84" s="864"/>
    </row>
    <row r="85" spans="2:23" ht="15" customHeight="1">
      <c r="B85" s="865" t="s">
        <v>701</v>
      </c>
      <c r="C85" s="843"/>
      <c r="D85" s="361" t="s">
        <v>671</v>
      </c>
      <c r="E85" s="51"/>
      <c r="F85" s="52"/>
      <c r="G85" s="52"/>
      <c r="H85" s="52"/>
      <c r="I85" s="52"/>
      <c r="J85" s="52"/>
      <c r="K85" s="52"/>
      <c r="L85" s="52"/>
      <c r="M85" s="52"/>
      <c r="N85" s="52"/>
      <c r="O85" s="52"/>
      <c r="P85" s="52"/>
      <c r="Q85" s="64"/>
      <c r="R85" s="66">
        <f>+P85-O85+P39-O39+P17</f>
        <v>0</v>
      </c>
      <c r="S85" s="67"/>
      <c r="T85" s="376"/>
      <c r="U85" s="376"/>
      <c r="V85" s="68"/>
      <c r="W85" s="377"/>
    </row>
    <row r="86" spans="2:23" ht="15" customHeight="1">
      <c r="B86" s="816">
        <f t="shared" ref="B86:B96" si="9">+B87-1</f>
        <v>-11</v>
      </c>
      <c r="C86" s="817"/>
      <c r="D86" s="361" t="s">
        <v>672</v>
      </c>
      <c r="E86" s="51"/>
      <c r="F86" s="52"/>
      <c r="G86" s="52"/>
      <c r="H86" s="52"/>
      <c r="I86" s="52"/>
      <c r="J86" s="52"/>
      <c r="K86" s="52"/>
      <c r="L86" s="52"/>
      <c r="M86" s="52"/>
      <c r="N86" s="52"/>
      <c r="O86" s="52"/>
      <c r="P86" s="52"/>
      <c r="Q86" s="64"/>
      <c r="R86" s="66">
        <f t="shared" ref="R86:R96" si="10">+P86-O86</f>
        <v>0</v>
      </c>
      <c r="S86" s="67"/>
      <c r="T86" s="378"/>
      <c r="U86" s="378"/>
      <c r="V86" s="69"/>
      <c r="W86" s="70" t="str">
        <f t="shared" ref="W86:W97" si="11">+IFERROR(P86/U86,"-")</f>
        <v>-</v>
      </c>
    </row>
    <row r="87" spans="2:23" ht="15" customHeight="1">
      <c r="B87" s="816">
        <f t="shared" si="9"/>
        <v>-10</v>
      </c>
      <c r="C87" s="817"/>
      <c r="D87" s="361" t="s">
        <v>673</v>
      </c>
      <c r="E87" s="53"/>
      <c r="F87" s="52"/>
      <c r="G87" s="52"/>
      <c r="H87" s="52"/>
      <c r="I87" s="52"/>
      <c r="J87" s="52"/>
      <c r="K87" s="52"/>
      <c r="L87" s="52"/>
      <c r="M87" s="52"/>
      <c r="N87" s="52"/>
      <c r="O87" s="52"/>
      <c r="P87" s="52"/>
      <c r="Q87" s="64"/>
      <c r="R87" s="66">
        <f t="shared" si="10"/>
        <v>0</v>
      </c>
      <c r="S87" s="67"/>
      <c r="T87" s="378"/>
      <c r="U87" s="378"/>
      <c r="V87" s="69"/>
      <c r="W87" s="70" t="str">
        <f t="shared" si="11"/>
        <v>-</v>
      </c>
    </row>
    <row r="88" spans="2:23" ht="15" customHeight="1">
      <c r="B88" s="816">
        <f t="shared" si="9"/>
        <v>-9</v>
      </c>
      <c r="C88" s="817"/>
      <c r="D88" s="361" t="s">
        <v>674</v>
      </c>
      <c r="E88" s="53"/>
      <c r="F88" s="53"/>
      <c r="G88" s="52"/>
      <c r="H88" s="52"/>
      <c r="I88" s="52"/>
      <c r="J88" s="52"/>
      <c r="K88" s="52"/>
      <c r="L88" s="52"/>
      <c r="M88" s="52"/>
      <c r="N88" s="52"/>
      <c r="O88" s="52"/>
      <c r="P88" s="52"/>
      <c r="Q88" s="64"/>
      <c r="R88" s="66">
        <f t="shared" si="10"/>
        <v>0</v>
      </c>
      <c r="S88" s="67"/>
      <c r="T88" s="378"/>
      <c r="U88" s="378"/>
      <c r="V88" s="69"/>
      <c r="W88" s="70" t="str">
        <f t="shared" si="11"/>
        <v>-</v>
      </c>
    </row>
    <row r="89" spans="2:23" ht="15" customHeight="1">
      <c r="B89" s="816">
        <f t="shared" si="9"/>
        <v>-8</v>
      </c>
      <c r="C89" s="817"/>
      <c r="D89" s="361" t="s">
        <v>675</v>
      </c>
      <c r="E89" s="53"/>
      <c r="F89" s="53"/>
      <c r="G89" s="53"/>
      <c r="H89" s="52"/>
      <c r="I89" s="52"/>
      <c r="J89" s="52"/>
      <c r="K89" s="52"/>
      <c r="L89" s="52"/>
      <c r="M89" s="52"/>
      <c r="N89" s="52"/>
      <c r="O89" s="52"/>
      <c r="P89" s="52"/>
      <c r="Q89" s="64"/>
      <c r="R89" s="66">
        <f t="shared" si="10"/>
        <v>0</v>
      </c>
      <c r="S89" s="67"/>
      <c r="T89" s="378"/>
      <c r="U89" s="378"/>
      <c r="V89" s="69"/>
      <c r="W89" s="70" t="str">
        <f t="shared" si="11"/>
        <v>-</v>
      </c>
    </row>
    <row r="90" spans="2:23" ht="15" customHeight="1">
      <c r="B90" s="816">
        <f t="shared" si="9"/>
        <v>-7</v>
      </c>
      <c r="C90" s="817"/>
      <c r="D90" s="361" t="s">
        <v>676</v>
      </c>
      <c r="E90" s="53"/>
      <c r="F90" s="53"/>
      <c r="G90" s="53"/>
      <c r="H90" s="53"/>
      <c r="I90" s="52"/>
      <c r="J90" s="52"/>
      <c r="K90" s="52"/>
      <c r="L90" s="52"/>
      <c r="M90" s="52"/>
      <c r="N90" s="52"/>
      <c r="O90" s="52"/>
      <c r="P90" s="52"/>
      <c r="Q90" s="64"/>
      <c r="R90" s="66">
        <f t="shared" si="10"/>
        <v>0</v>
      </c>
      <c r="S90" s="67"/>
      <c r="T90" s="378"/>
      <c r="U90" s="378"/>
      <c r="V90" s="69"/>
      <c r="W90" s="70" t="str">
        <f t="shared" si="11"/>
        <v>-</v>
      </c>
    </row>
    <row r="91" spans="2:23" ht="15" customHeight="1">
      <c r="B91" s="816">
        <f t="shared" si="9"/>
        <v>-6</v>
      </c>
      <c r="C91" s="817"/>
      <c r="D91" s="361" t="s">
        <v>677</v>
      </c>
      <c r="E91" s="53"/>
      <c r="F91" s="53"/>
      <c r="G91" s="53"/>
      <c r="H91" s="53"/>
      <c r="I91" s="53"/>
      <c r="J91" s="52"/>
      <c r="K91" s="52"/>
      <c r="L91" s="52"/>
      <c r="M91" s="52"/>
      <c r="N91" s="52"/>
      <c r="O91" s="52"/>
      <c r="P91" s="52"/>
      <c r="Q91" s="64"/>
      <c r="R91" s="66">
        <f t="shared" si="10"/>
        <v>0</v>
      </c>
      <c r="S91" s="67"/>
      <c r="T91" s="378"/>
      <c r="U91" s="378"/>
      <c r="V91" s="69"/>
      <c r="W91" s="70" t="str">
        <f t="shared" si="11"/>
        <v>-</v>
      </c>
    </row>
    <row r="92" spans="2:23" ht="15" customHeight="1">
      <c r="B92" s="816">
        <f t="shared" si="9"/>
        <v>-5</v>
      </c>
      <c r="C92" s="817"/>
      <c r="D92" s="361" t="s">
        <v>678</v>
      </c>
      <c r="E92" s="53"/>
      <c r="F92" s="53"/>
      <c r="G92" s="53"/>
      <c r="H92" s="53"/>
      <c r="I92" s="53"/>
      <c r="J92" s="53"/>
      <c r="K92" s="52"/>
      <c r="L92" s="52"/>
      <c r="M92" s="52"/>
      <c r="N92" s="52"/>
      <c r="O92" s="52"/>
      <c r="P92" s="52"/>
      <c r="Q92" s="64"/>
      <c r="R92" s="66">
        <f t="shared" si="10"/>
        <v>0</v>
      </c>
      <c r="S92" s="67"/>
      <c r="T92" s="378"/>
      <c r="U92" s="378"/>
      <c r="V92" s="69"/>
      <c r="W92" s="70" t="str">
        <f t="shared" si="11"/>
        <v>-</v>
      </c>
    </row>
    <row r="93" spans="2:23" ht="15" customHeight="1">
      <c r="B93" s="816">
        <f t="shared" si="9"/>
        <v>-4</v>
      </c>
      <c r="C93" s="817"/>
      <c r="D93" s="361" t="s">
        <v>679</v>
      </c>
      <c r="E93" s="53"/>
      <c r="F93" s="53"/>
      <c r="G93" s="53"/>
      <c r="H93" s="53"/>
      <c r="I93" s="53"/>
      <c r="J93" s="53"/>
      <c r="K93" s="53"/>
      <c r="L93" s="52"/>
      <c r="M93" s="52"/>
      <c r="N93" s="52"/>
      <c r="O93" s="52"/>
      <c r="P93" s="52"/>
      <c r="Q93" s="64"/>
      <c r="R93" s="66">
        <f t="shared" si="10"/>
        <v>0</v>
      </c>
      <c r="S93" s="67"/>
      <c r="T93" s="378"/>
      <c r="U93" s="378"/>
      <c r="V93" s="69"/>
      <c r="W93" s="70" t="str">
        <f t="shared" si="11"/>
        <v>-</v>
      </c>
    </row>
    <row r="94" spans="2:23" ht="15" customHeight="1">
      <c r="B94" s="816">
        <f t="shared" si="9"/>
        <v>-3</v>
      </c>
      <c r="C94" s="817"/>
      <c r="D94" s="361" t="s">
        <v>680</v>
      </c>
      <c r="E94" s="53"/>
      <c r="F94" s="53"/>
      <c r="G94" s="53"/>
      <c r="H94" s="53"/>
      <c r="I94" s="53"/>
      <c r="J94" s="53"/>
      <c r="K94" s="53"/>
      <c r="L94" s="53"/>
      <c r="M94" s="52"/>
      <c r="N94" s="52"/>
      <c r="O94" s="52"/>
      <c r="P94" s="52"/>
      <c r="Q94" s="64"/>
      <c r="R94" s="66">
        <f t="shared" si="10"/>
        <v>0</v>
      </c>
      <c r="S94" s="67"/>
      <c r="T94" s="378"/>
      <c r="U94" s="378"/>
      <c r="V94" s="69"/>
      <c r="W94" s="70" t="str">
        <f t="shared" si="11"/>
        <v>-</v>
      </c>
    </row>
    <row r="95" spans="2:23" ht="15" customHeight="1">
      <c r="B95" s="816">
        <f t="shared" si="9"/>
        <v>-2</v>
      </c>
      <c r="C95" s="817"/>
      <c r="D95" s="361" t="s">
        <v>681</v>
      </c>
      <c r="E95" s="53"/>
      <c r="F95" s="53"/>
      <c r="G95" s="53"/>
      <c r="H95" s="53"/>
      <c r="I95" s="53"/>
      <c r="J95" s="53"/>
      <c r="K95" s="53"/>
      <c r="L95" s="53"/>
      <c r="M95" s="53"/>
      <c r="N95" s="52"/>
      <c r="O95" s="52"/>
      <c r="P95" s="52"/>
      <c r="Q95" s="64"/>
      <c r="R95" s="66">
        <f t="shared" si="10"/>
        <v>0</v>
      </c>
      <c r="S95" s="67"/>
      <c r="T95" s="378"/>
      <c r="U95" s="378"/>
      <c r="V95" s="69"/>
      <c r="W95" s="70" t="str">
        <f t="shared" si="11"/>
        <v>-</v>
      </c>
    </row>
    <row r="96" spans="2:23" ht="15" customHeight="1">
      <c r="B96" s="816">
        <f t="shared" si="9"/>
        <v>-1</v>
      </c>
      <c r="C96" s="817"/>
      <c r="D96" s="361" t="s">
        <v>682</v>
      </c>
      <c r="E96" s="53"/>
      <c r="F96" s="53"/>
      <c r="G96" s="53"/>
      <c r="H96" s="53"/>
      <c r="I96" s="53"/>
      <c r="J96" s="53"/>
      <c r="K96" s="53"/>
      <c r="L96" s="53"/>
      <c r="M96" s="53"/>
      <c r="N96" s="53"/>
      <c r="O96" s="52"/>
      <c r="P96" s="52"/>
      <c r="Q96" s="64"/>
      <c r="R96" s="66">
        <f t="shared" si="10"/>
        <v>0</v>
      </c>
      <c r="S96" s="67"/>
      <c r="T96" s="378"/>
      <c r="U96" s="378"/>
      <c r="V96" s="69"/>
      <c r="W96" s="70" t="str">
        <f t="shared" si="11"/>
        <v>-</v>
      </c>
    </row>
    <row r="97" spans="2:24" ht="15" customHeight="1">
      <c r="B97" s="816">
        <f>'Cover Page'!H13</f>
        <v>0</v>
      </c>
      <c r="C97" s="817"/>
      <c r="D97" s="361" t="s">
        <v>683</v>
      </c>
      <c r="E97" s="53"/>
      <c r="F97" s="53"/>
      <c r="G97" s="53"/>
      <c r="H97" s="53"/>
      <c r="I97" s="53"/>
      <c r="J97" s="53"/>
      <c r="K97" s="53"/>
      <c r="L97" s="53"/>
      <c r="M97" s="53"/>
      <c r="N97" s="53"/>
      <c r="O97" s="53"/>
      <c r="P97" s="52"/>
      <c r="Q97" s="50"/>
      <c r="R97" s="379"/>
      <c r="S97" s="50"/>
      <c r="T97" s="378"/>
      <c r="U97" s="378"/>
      <c r="V97" s="69"/>
      <c r="W97" s="70" t="str">
        <f t="shared" si="11"/>
        <v>-</v>
      </c>
    </row>
    <row r="98" spans="2:24" ht="15" customHeight="1">
      <c r="B98" s="842" t="s">
        <v>685</v>
      </c>
      <c r="C98" s="843"/>
      <c r="D98" s="361" t="s">
        <v>686</v>
      </c>
      <c r="E98" s="50"/>
      <c r="F98" s="50"/>
      <c r="G98" s="50"/>
      <c r="H98" s="50"/>
      <c r="I98" s="50"/>
      <c r="J98" s="50"/>
      <c r="K98" s="50"/>
      <c r="L98" s="50"/>
      <c r="M98" s="50"/>
      <c r="N98" s="50"/>
      <c r="O98" s="50"/>
      <c r="P98" s="50"/>
      <c r="Q98" s="50"/>
      <c r="R98" s="66">
        <f>SUM(R85:R96)</f>
        <v>0</v>
      </c>
      <c r="S98" s="50"/>
      <c r="T98" s="50"/>
      <c r="U98" s="50"/>
      <c r="V98" s="50"/>
      <c r="W98" s="50"/>
    </row>
    <row r="99" spans="2:24" ht="15" customHeight="1">
      <c r="B99" s="50"/>
      <c r="C99" s="50"/>
      <c r="D99" s="50"/>
      <c r="E99" s="50"/>
      <c r="F99" s="50"/>
      <c r="G99" s="50"/>
      <c r="H99" s="50"/>
      <c r="I99" s="50"/>
      <c r="J99" s="50"/>
      <c r="K99" s="50"/>
      <c r="L99" s="50"/>
      <c r="M99" s="50"/>
      <c r="N99" s="50"/>
      <c r="O99" s="50"/>
      <c r="P99" s="50"/>
      <c r="Q99" s="50"/>
      <c r="R99" s="50"/>
      <c r="S99" s="50"/>
      <c r="T99" s="50"/>
      <c r="U99" s="50"/>
      <c r="V99" s="50"/>
      <c r="W99" s="50"/>
    </row>
    <row r="100" spans="2:24" ht="15" customHeight="1">
      <c r="B100" s="50"/>
      <c r="C100" s="50"/>
      <c r="D100" s="50"/>
      <c r="E100" s="50"/>
      <c r="F100" s="50"/>
      <c r="G100" s="50"/>
      <c r="H100" s="50"/>
      <c r="I100" s="50"/>
      <c r="J100" s="50"/>
      <c r="K100" s="50"/>
      <c r="L100" s="50"/>
      <c r="M100" s="50"/>
      <c r="N100" s="50" t="s">
        <v>702</v>
      </c>
      <c r="O100" s="50"/>
      <c r="P100" s="361" t="s">
        <v>703</v>
      </c>
      <c r="Q100" s="50"/>
      <c r="R100" s="66">
        <f>SUM(O86:O96)-SUM(E18:O29)+O85+O39</f>
        <v>0</v>
      </c>
      <c r="S100" s="50"/>
      <c r="T100" s="50"/>
      <c r="U100" s="50"/>
      <c r="V100" s="50"/>
      <c r="W100" s="50"/>
    </row>
    <row r="101" spans="2:24" ht="15" customHeight="1">
      <c r="B101" s="50"/>
      <c r="C101" s="50"/>
      <c r="D101" s="50"/>
      <c r="E101" s="50"/>
      <c r="F101" s="50"/>
      <c r="G101" s="50"/>
      <c r="H101" s="50"/>
      <c r="I101" s="50"/>
      <c r="J101" s="50"/>
      <c r="K101" s="50"/>
      <c r="L101" s="50"/>
      <c r="M101" s="50"/>
      <c r="N101" s="50" t="s">
        <v>704</v>
      </c>
      <c r="O101" s="50"/>
      <c r="P101" s="361" t="s">
        <v>705</v>
      </c>
      <c r="Q101" s="50"/>
      <c r="R101" s="71" t="str">
        <f>+IFERROR(R98/R100,"-")</f>
        <v>-</v>
      </c>
      <c r="S101" s="50"/>
      <c r="T101" s="50"/>
      <c r="U101" s="50"/>
      <c r="V101" s="50"/>
      <c r="W101" s="50"/>
    </row>
    <row r="102" spans="2:24" ht="15" customHeight="1">
      <c r="B102" s="50"/>
      <c r="C102" s="50"/>
      <c r="D102" s="50"/>
      <c r="E102" s="50"/>
      <c r="F102" s="50"/>
      <c r="G102" s="50"/>
      <c r="H102" s="50"/>
      <c r="I102" s="50"/>
      <c r="J102" s="50"/>
      <c r="K102" s="50"/>
      <c r="L102" s="50"/>
      <c r="M102" s="50"/>
      <c r="N102" s="50" t="s">
        <v>706</v>
      </c>
      <c r="O102" s="50"/>
      <c r="P102" s="50"/>
      <c r="Q102" s="50"/>
      <c r="R102" s="56" t="str">
        <f>IF(SUM(E87:E97,F88:F97,G89:G97,H90:H97,I91:I97,J92:J97,K93:K97,L94:L97,M95:M97,N96:N97,O97)=0,"OK","Error")</f>
        <v>OK</v>
      </c>
      <c r="S102" s="50"/>
      <c r="T102" s="50"/>
      <c r="U102" s="50"/>
      <c r="V102" s="50"/>
      <c r="W102" s="50"/>
    </row>
    <row r="103" spans="2:24" ht="15" customHeight="1">
      <c r="B103" s="50"/>
      <c r="C103" s="50"/>
      <c r="D103" s="50"/>
      <c r="E103" s="50"/>
      <c r="F103" s="50"/>
      <c r="G103" s="50"/>
      <c r="H103" s="50"/>
      <c r="I103" s="50"/>
      <c r="J103" s="50"/>
      <c r="K103" s="50"/>
      <c r="L103" s="50"/>
      <c r="M103" s="50"/>
      <c r="N103" s="50"/>
      <c r="O103" s="50"/>
      <c r="P103" s="50"/>
      <c r="Q103" s="50"/>
      <c r="R103" s="72"/>
      <c r="S103" s="72"/>
      <c r="T103" s="50"/>
      <c r="U103" s="50"/>
      <c r="V103" s="50"/>
      <c r="W103" s="50"/>
    </row>
    <row r="104" spans="2:24" ht="15" customHeight="1">
      <c r="B104" s="357" t="s">
        <v>707</v>
      </c>
      <c r="C104" s="363"/>
      <c r="D104" s="363"/>
      <c r="E104" s="363"/>
      <c r="F104" s="363"/>
      <c r="G104" s="363"/>
      <c r="H104" s="363"/>
      <c r="I104" s="363"/>
      <c r="J104" s="363"/>
      <c r="K104" s="363"/>
      <c r="L104" s="363"/>
      <c r="M104" s="363"/>
      <c r="N104" s="363"/>
      <c r="O104" s="57"/>
      <c r="P104" s="57"/>
      <c r="Q104" s="57"/>
      <c r="R104" s="57"/>
      <c r="S104" s="57"/>
      <c r="T104" s="57"/>
      <c r="U104" s="57"/>
      <c r="V104" s="57"/>
      <c r="W104" s="57"/>
      <c r="X104" s="58"/>
    </row>
    <row r="105" spans="2:24" ht="15" hidden="1" customHeight="1">
      <c r="B105" s="50"/>
      <c r="C105" s="50"/>
      <c r="D105" s="50"/>
      <c r="E105" s="50"/>
      <c r="F105" s="50"/>
      <c r="G105" s="50"/>
      <c r="H105" s="380"/>
      <c r="I105" s="50"/>
      <c r="J105" s="50"/>
      <c r="K105" s="50"/>
      <c r="L105" s="50"/>
      <c r="M105" s="50"/>
      <c r="N105" s="50"/>
      <c r="O105" s="50"/>
      <c r="P105" s="50"/>
      <c r="Q105" s="50"/>
      <c r="R105" s="50"/>
      <c r="S105" s="50"/>
      <c r="T105" s="50"/>
      <c r="U105" s="50"/>
      <c r="V105" s="50"/>
      <c r="W105" s="50"/>
    </row>
    <row r="106" spans="2:24" ht="15" customHeight="1">
      <c r="B106" s="359"/>
      <c r="C106" s="360"/>
      <c r="D106" s="360"/>
      <c r="E106" s="361" t="s">
        <v>666</v>
      </c>
      <c r="F106" s="361" t="s">
        <v>542</v>
      </c>
      <c r="G106" s="361" t="s">
        <v>543</v>
      </c>
      <c r="H106" s="361" t="s">
        <v>544</v>
      </c>
      <c r="I106" s="361" t="s">
        <v>545</v>
      </c>
      <c r="J106" s="361" t="s">
        <v>667</v>
      </c>
      <c r="K106" s="361" t="s">
        <v>546</v>
      </c>
      <c r="L106" s="361" t="s">
        <v>547</v>
      </c>
      <c r="M106" s="361" t="s">
        <v>548</v>
      </c>
      <c r="N106" s="62"/>
      <c r="O106" s="62"/>
      <c r="P106" s="50"/>
      <c r="Q106" s="50"/>
      <c r="R106" s="50"/>
      <c r="S106" s="50"/>
      <c r="T106" s="50"/>
      <c r="U106" s="50"/>
      <c r="V106" s="50"/>
      <c r="W106" s="50"/>
    </row>
    <row r="107" spans="2:24" ht="19.5" customHeight="1">
      <c r="B107" s="866" t="e">
        <f>C7</f>
        <v>#N/A</v>
      </c>
      <c r="C107" s="867"/>
      <c r="D107" s="850"/>
      <c r="E107" s="869" t="s">
        <v>708</v>
      </c>
      <c r="F107" s="870"/>
      <c r="G107" s="871"/>
      <c r="H107" s="872" t="s">
        <v>709</v>
      </c>
      <c r="I107" s="873"/>
      <c r="J107" s="873"/>
      <c r="K107" s="874" t="s">
        <v>710</v>
      </c>
      <c r="L107" s="870"/>
      <c r="M107" s="871"/>
      <c r="N107" s="50"/>
      <c r="O107" s="50"/>
      <c r="P107" s="50"/>
      <c r="Q107" s="50"/>
      <c r="R107" s="50"/>
      <c r="S107" s="50"/>
      <c r="T107" s="50"/>
      <c r="U107" s="50"/>
      <c r="V107" s="50"/>
      <c r="W107" s="50"/>
    </row>
    <row r="108" spans="2:24" ht="19.5" customHeight="1">
      <c r="B108" s="832"/>
      <c r="C108" s="833"/>
      <c r="D108" s="868"/>
      <c r="E108" s="875" t="s">
        <v>711</v>
      </c>
      <c r="F108" s="862" t="s">
        <v>712</v>
      </c>
      <c r="G108" s="862" t="s">
        <v>713</v>
      </c>
      <c r="H108" s="862" t="s">
        <v>711</v>
      </c>
      <c r="I108" s="862" t="s">
        <v>714</v>
      </c>
      <c r="J108" s="862" t="s">
        <v>713</v>
      </c>
      <c r="K108" s="862" t="s">
        <v>715</v>
      </c>
      <c r="L108" s="862" t="s">
        <v>716</v>
      </c>
      <c r="M108" s="862" t="s">
        <v>717</v>
      </c>
      <c r="N108" s="50"/>
      <c r="O108" s="50"/>
      <c r="P108" s="50"/>
      <c r="Q108" s="50"/>
      <c r="R108" s="50"/>
      <c r="S108" s="50"/>
      <c r="T108" s="50"/>
      <c r="U108" s="50"/>
      <c r="V108" s="50"/>
      <c r="W108" s="50"/>
    </row>
    <row r="109" spans="2:24" ht="19.5" customHeight="1">
      <c r="B109" s="846" t="s">
        <v>669</v>
      </c>
      <c r="C109" s="847"/>
      <c r="D109" s="868"/>
      <c r="E109" s="876"/>
      <c r="F109" s="863"/>
      <c r="G109" s="863"/>
      <c r="H109" s="863"/>
      <c r="I109" s="863"/>
      <c r="J109" s="863"/>
      <c r="K109" s="863"/>
      <c r="L109" s="863"/>
      <c r="M109" s="863"/>
      <c r="N109" s="50"/>
      <c r="O109" s="50"/>
      <c r="P109" s="50"/>
      <c r="Q109" s="50"/>
      <c r="R109" s="50"/>
      <c r="S109" s="50"/>
      <c r="T109" s="50"/>
      <c r="U109" s="50"/>
      <c r="V109" s="50"/>
      <c r="W109" s="50"/>
    </row>
    <row r="110" spans="2:24" ht="15" customHeight="1">
      <c r="B110" s="848"/>
      <c r="C110" s="849"/>
      <c r="D110" s="851"/>
      <c r="E110" s="877"/>
      <c r="F110" s="864"/>
      <c r="G110" s="864"/>
      <c r="H110" s="864"/>
      <c r="I110" s="864"/>
      <c r="J110" s="864"/>
      <c r="K110" s="864"/>
      <c r="L110" s="864"/>
      <c r="M110" s="864"/>
      <c r="N110" s="50"/>
      <c r="O110" s="50"/>
      <c r="P110" s="50"/>
      <c r="Q110" s="50"/>
      <c r="R110" s="50"/>
      <c r="S110" s="50"/>
      <c r="T110" s="50"/>
      <c r="U110" s="50"/>
      <c r="V110" s="50"/>
      <c r="W110" s="50"/>
    </row>
    <row r="111" spans="2:24" ht="15" customHeight="1">
      <c r="B111" s="865" t="s">
        <v>701</v>
      </c>
      <c r="C111" s="843"/>
      <c r="D111" s="361" t="s">
        <v>671</v>
      </c>
      <c r="E111" s="366"/>
      <c r="F111" s="383"/>
      <c r="G111" s="376"/>
      <c r="H111" s="366"/>
      <c r="I111" s="383"/>
      <c r="J111" s="376"/>
      <c r="K111" s="66">
        <f>F111-I111+P39-O39+P17</f>
        <v>0</v>
      </c>
      <c r="L111" s="376"/>
      <c r="M111" s="376"/>
      <c r="N111" s="50"/>
      <c r="O111" s="50"/>
      <c r="P111" s="50"/>
      <c r="Q111" s="50"/>
      <c r="R111" s="50"/>
      <c r="S111" s="50"/>
      <c r="T111" s="50"/>
      <c r="U111" s="50"/>
      <c r="V111" s="50"/>
      <c r="W111" s="50"/>
    </row>
    <row r="112" spans="2:24" ht="15" customHeight="1">
      <c r="B112" s="816">
        <f t="shared" ref="B112:B122" si="12">+B113-1</f>
        <v>-11</v>
      </c>
      <c r="C112" s="817"/>
      <c r="D112" s="361" t="s">
        <v>672</v>
      </c>
      <c r="E112" s="383"/>
      <c r="F112" s="383"/>
      <c r="G112" s="71" t="str">
        <f t="shared" ref="G112:G123" si="13">IFERROR(F112/E112,"-")</f>
        <v>-</v>
      </c>
      <c r="H112" s="383"/>
      <c r="I112" s="383"/>
      <c r="J112" s="71" t="str">
        <f t="shared" ref="J112:J122" si="14">IFERROR(I112/H112,"-")</f>
        <v>-</v>
      </c>
      <c r="K112" s="66">
        <f t="shared" ref="K112:K122" si="15">+F112-I112</f>
        <v>0</v>
      </c>
      <c r="L112" s="66" t="str">
        <f t="shared" ref="L112:L122" si="16">IFERROR(K112-M112,"-")</f>
        <v>-</v>
      </c>
      <c r="M112" s="66" t="str">
        <f t="shared" ref="M112:M122" si="17">IFERROR(H112*(G112-J112),"-")</f>
        <v>-</v>
      </c>
      <c r="N112" s="50"/>
      <c r="O112" s="50"/>
      <c r="P112" s="50"/>
      <c r="Q112" s="50"/>
      <c r="R112" s="50"/>
      <c r="S112" s="50"/>
      <c r="T112" s="50"/>
      <c r="U112" s="50"/>
      <c r="V112" s="50"/>
      <c r="W112" s="50"/>
    </row>
    <row r="113" spans="1:23" ht="15" customHeight="1">
      <c r="B113" s="816">
        <f t="shared" si="12"/>
        <v>-10</v>
      </c>
      <c r="C113" s="817"/>
      <c r="D113" s="361" t="s">
        <v>673</v>
      </c>
      <c r="E113" s="383"/>
      <c r="F113" s="383"/>
      <c r="G113" s="71" t="str">
        <f t="shared" si="13"/>
        <v>-</v>
      </c>
      <c r="H113" s="383"/>
      <c r="I113" s="383"/>
      <c r="J113" s="71" t="str">
        <f t="shared" si="14"/>
        <v>-</v>
      </c>
      <c r="K113" s="66">
        <f t="shared" si="15"/>
        <v>0</v>
      </c>
      <c r="L113" s="66" t="str">
        <f t="shared" si="16"/>
        <v>-</v>
      </c>
      <c r="M113" s="66" t="str">
        <f t="shared" si="17"/>
        <v>-</v>
      </c>
      <c r="N113" s="50"/>
      <c r="O113" s="50"/>
      <c r="P113" s="50"/>
      <c r="Q113" s="50"/>
      <c r="R113" s="50"/>
      <c r="S113" s="50"/>
      <c r="T113" s="50"/>
      <c r="U113" s="50"/>
      <c r="V113" s="50"/>
      <c r="W113" s="50"/>
    </row>
    <row r="114" spans="1:23" ht="15" customHeight="1">
      <c r="B114" s="816">
        <f t="shared" si="12"/>
        <v>-9</v>
      </c>
      <c r="C114" s="817"/>
      <c r="D114" s="361" t="s">
        <v>674</v>
      </c>
      <c r="E114" s="383"/>
      <c r="F114" s="383"/>
      <c r="G114" s="71" t="str">
        <f t="shared" si="13"/>
        <v>-</v>
      </c>
      <c r="H114" s="383"/>
      <c r="I114" s="383"/>
      <c r="J114" s="71" t="str">
        <f t="shared" si="14"/>
        <v>-</v>
      </c>
      <c r="K114" s="66">
        <f t="shared" si="15"/>
        <v>0</v>
      </c>
      <c r="L114" s="66" t="str">
        <f t="shared" si="16"/>
        <v>-</v>
      </c>
      <c r="M114" s="66" t="str">
        <f t="shared" si="17"/>
        <v>-</v>
      </c>
      <c r="N114" s="50"/>
      <c r="O114" s="50"/>
      <c r="P114" s="50"/>
      <c r="Q114" s="50"/>
      <c r="R114" s="50"/>
      <c r="S114" s="50"/>
      <c r="T114" s="50"/>
      <c r="U114" s="50"/>
      <c r="V114" s="50"/>
      <c r="W114" s="50"/>
    </row>
    <row r="115" spans="1:23" ht="15" customHeight="1">
      <c r="B115" s="816">
        <f t="shared" si="12"/>
        <v>-8</v>
      </c>
      <c r="C115" s="817"/>
      <c r="D115" s="361" t="s">
        <v>675</v>
      </c>
      <c r="E115" s="383"/>
      <c r="F115" s="383"/>
      <c r="G115" s="71" t="str">
        <f t="shared" si="13"/>
        <v>-</v>
      </c>
      <c r="H115" s="383"/>
      <c r="I115" s="383"/>
      <c r="J115" s="71" t="str">
        <f t="shared" si="14"/>
        <v>-</v>
      </c>
      <c r="K115" s="66">
        <f t="shared" si="15"/>
        <v>0</v>
      </c>
      <c r="L115" s="66" t="str">
        <f t="shared" si="16"/>
        <v>-</v>
      </c>
      <c r="M115" s="66" t="str">
        <f t="shared" si="17"/>
        <v>-</v>
      </c>
      <c r="N115" s="50"/>
      <c r="O115" s="50"/>
      <c r="P115" s="50"/>
      <c r="Q115" s="50"/>
      <c r="R115" s="50"/>
      <c r="S115" s="50"/>
      <c r="T115" s="50"/>
      <c r="U115" s="50"/>
      <c r="V115" s="50"/>
      <c r="W115" s="50"/>
    </row>
    <row r="116" spans="1:23" ht="15" customHeight="1">
      <c r="B116" s="816">
        <f t="shared" si="12"/>
        <v>-7</v>
      </c>
      <c r="C116" s="817"/>
      <c r="D116" s="361" t="s">
        <v>676</v>
      </c>
      <c r="E116" s="383"/>
      <c r="F116" s="383"/>
      <c r="G116" s="71" t="str">
        <f t="shared" si="13"/>
        <v>-</v>
      </c>
      <c r="H116" s="383"/>
      <c r="I116" s="383"/>
      <c r="J116" s="71" t="str">
        <f t="shared" si="14"/>
        <v>-</v>
      </c>
      <c r="K116" s="66">
        <f t="shared" si="15"/>
        <v>0</v>
      </c>
      <c r="L116" s="66" t="str">
        <f t="shared" si="16"/>
        <v>-</v>
      </c>
      <c r="M116" s="66" t="str">
        <f t="shared" si="17"/>
        <v>-</v>
      </c>
      <c r="N116" s="50"/>
      <c r="O116" s="50"/>
      <c r="P116" s="50"/>
      <c r="Q116" s="50"/>
      <c r="R116" s="50"/>
      <c r="S116" s="50"/>
      <c r="T116" s="50"/>
      <c r="U116" s="50"/>
      <c r="V116" s="50"/>
      <c r="W116" s="50"/>
    </row>
    <row r="117" spans="1:23" ht="15" customHeight="1">
      <c r="B117" s="816">
        <f t="shared" si="12"/>
        <v>-6</v>
      </c>
      <c r="C117" s="817"/>
      <c r="D117" s="361" t="s">
        <v>677</v>
      </c>
      <c r="E117" s="383"/>
      <c r="F117" s="383"/>
      <c r="G117" s="71" t="str">
        <f t="shared" si="13"/>
        <v>-</v>
      </c>
      <c r="H117" s="383"/>
      <c r="I117" s="383"/>
      <c r="J117" s="71" t="str">
        <f t="shared" si="14"/>
        <v>-</v>
      </c>
      <c r="K117" s="66">
        <f t="shared" si="15"/>
        <v>0</v>
      </c>
      <c r="L117" s="66" t="str">
        <f t="shared" si="16"/>
        <v>-</v>
      </c>
      <c r="M117" s="66" t="str">
        <f t="shared" si="17"/>
        <v>-</v>
      </c>
      <c r="N117" s="50"/>
      <c r="O117" s="50"/>
      <c r="P117" s="50"/>
      <c r="Q117" s="50"/>
      <c r="R117" s="50"/>
      <c r="S117" s="50"/>
      <c r="T117" s="50"/>
      <c r="U117" s="50"/>
      <c r="V117" s="50"/>
      <c r="W117" s="50"/>
    </row>
    <row r="118" spans="1:23" ht="15" customHeight="1">
      <c r="B118" s="816">
        <f t="shared" si="12"/>
        <v>-5</v>
      </c>
      <c r="C118" s="817"/>
      <c r="D118" s="361" t="s">
        <v>678</v>
      </c>
      <c r="E118" s="383"/>
      <c r="F118" s="383"/>
      <c r="G118" s="71" t="str">
        <f t="shared" si="13"/>
        <v>-</v>
      </c>
      <c r="H118" s="383"/>
      <c r="I118" s="383"/>
      <c r="J118" s="71" t="str">
        <f t="shared" si="14"/>
        <v>-</v>
      </c>
      <c r="K118" s="66">
        <f t="shared" si="15"/>
        <v>0</v>
      </c>
      <c r="L118" s="66" t="str">
        <f t="shared" si="16"/>
        <v>-</v>
      </c>
      <c r="M118" s="66" t="str">
        <f t="shared" si="17"/>
        <v>-</v>
      </c>
      <c r="N118" s="50"/>
      <c r="O118" s="50"/>
      <c r="P118" s="50"/>
      <c r="Q118" s="50"/>
      <c r="R118" s="50"/>
      <c r="S118" s="50"/>
      <c r="T118" s="50"/>
      <c r="U118" s="50"/>
      <c r="V118" s="50"/>
      <c r="W118" s="50"/>
    </row>
    <row r="119" spans="1:23" ht="15" customHeight="1">
      <c r="B119" s="816">
        <f t="shared" si="12"/>
        <v>-4</v>
      </c>
      <c r="C119" s="817"/>
      <c r="D119" s="361" t="s">
        <v>679</v>
      </c>
      <c r="E119" s="383"/>
      <c r="F119" s="383"/>
      <c r="G119" s="71" t="str">
        <f t="shared" si="13"/>
        <v>-</v>
      </c>
      <c r="H119" s="383"/>
      <c r="I119" s="383"/>
      <c r="J119" s="71" t="str">
        <f t="shared" si="14"/>
        <v>-</v>
      </c>
      <c r="K119" s="66">
        <f t="shared" si="15"/>
        <v>0</v>
      </c>
      <c r="L119" s="66" t="str">
        <f t="shared" si="16"/>
        <v>-</v>
      </c>
      <c r="M119" s="66" t="str">
        <f t="shared" si="17"/>
        <v>-</v>
      </c>
      <c r="N119" s="50"/>
      <c r="O119" s="50"/>
      <c r="P119" s="50"/>
      <c r="Q119" s="50"/>
      <c r="R119" s="50"/>
      <c r="S119" s="50"/>
      <c r="T119" s="50"/>
      <c r="U119" s="50"/>
      <c r="V119" s="50"/>
      <c r="W119" s="50"/>
    </row>
    <row r="120" spans="1:23" ht="15" customHeight="1">
      <c r="B120" s="816">
        <f t="shared" si="12"/>
        <v>-3</v>
      </c>
      <c r="C120" s="817"/>
      <c r="D120" s="361" t="s">
        <v>680</v>
      </c>
      <c r="E120" s="383"/>
      <c r="F120" s="383"/>
      <c r="G120" s="71" t="str">
        <f t="shared" si="13"/>
        <v>-</v>
      </c>
      <c r="H120" s="383"/>
      <c r="I120" s="383"/>
      <c r="J120" s="71" t="str">
        <f t="shared" si="14"/>
        <v>-</v>
      </c>
      <c r="K120" s="66">
        <f t="shared" si="15"/>
        <v>0</v>
      </c>
      <c r="L120" s="66" t="str">
        <f t="shared" si="16"/>
        <v>-</v>
      </c>
      <c r="M120" s="66" t="str">
        <f t="shared" si="17"/>
        <v>-</v>
      </c>
      <c r="N120" s="50"/>
      <c r="O120" s="50"/>
      <c r="P120" s="50"/>
      <c r="Q120" s="50"/>
      <c r="R120" s="50"/>
      <c r="S120" s="50"/>
      <c r="T120" s="50"/>
      <c r="U120" s="50"/>
      <c r="V120" s="50"/>
      <c r="W120" s="50"/>
    </row>
    <row r="121" spans="1:23" ht="15" customHeight="1">
      <c r="B121" s="816">
        <f t="shared" si="12"/>
        <v>-2</v>
      </c>
      <c r="C121" s="817"/>
      <c r="D121" s="361" t="s">
        <v>681</v>
      </c>
      <c r="E121" s="383"/>
      <c r="F121" s="383"/>
      <c r="G121" s="71" t="str">
        <f t="shared" si="13"/>
        <v>-</v>
      </c>
      <c r="H121" s="383"/>
      <c r="I121" s="383"/>
      <c r="J121" s="71" t="str">
        <f t="shared" si="14"/>
        <v>-</v>
      </c>
      <c r="K121" s="66">
        <f t="shared" si="15"/>
        <v>0</v>
      </c>
      <c r="L121" s="66" t="str">
        <f t="shared" si="16"/>
        <v>-</v>
      </c>
      <c r="M121" s="66" t="str">
        <f t="shared" si="17"/>
        <v>-</v>
      </c>
      <c r="N121" s="50"/>
      <c r="O121" s="50"/>
      <c r="P121" s="50"/>
      <c r="Q121" s="50"/>
      <c r="R121" s="50"/>
      <c r="S121" s="50"/>
      <c r="T121" s="50"/>
      <c r="U121" s="50"/>
      <c r="V121" s="50"/>
      <c r="W121" s="50"/>
    </row>
    <row r="122" spans="1:23" ht="15" customHeight="1">
      <c r="B122" s="816">
        <f t="shared" si="12"/>
        <v>-1</v>
      </c>
      <c r="C122" s="817"/>
      <c r="D122" s="361" t="s">
        <v>682</v>
      </c>
      <c r="E122" s="383"/>
      <c r="F122" s="383"/>
      <c r="G122" s="71" t="str">
        <f t="shared" si="13"/>
        <v>-</v>
      </c>
      <c r="H122" s="383"/>
      <c r="I122" s="383"/>
      <c r="J122" s="71" t="str">
        <f t="shared" si="14"/>
        <v>-</v>
      </c>
      <c r="K122" s="66">
        <f t="shared" si="15"/>
        <v>0</v>
      </c>
      <c r="L122" s="66" t="str">
        <f t="shared" si="16"/>
        <v>-</v>
      </c>
      <c r="M122" s="66" t="str">
        <f t="shared" si="17"/>
        <v>-</v>
      </c>
      <c r="N122" s="50"/>
      <c r="O122" s="50"/>
      <c r="P122" s="50"/>
      <c r="Q122" s="50"/>
      <c r="R122" s="50"/>
      <c r="S122" s="59"/>
      <c r="T122" s="50"/>
      <c r="U122" s="50"/>
      <c r="V122" s="50"/>
      <c r="W122" s="50"/>
    </row>
    <row r="123" spans="1:23" ht="15" customHeight="1">
      <c r="B123" s="816">
        <f>'Cover Page'!H13</f>
        <v>0</v>
      </c>
      <c r="C123" s="817"/>
      <c r="D123" s="361" t="s">
        <v>683</v>
      </c>
      <c r="E123" s="383"/>
      <c r="F123" s="383"/>
      <c r="G123" s="71" t="str">
        <f t="shared" si="13"/>
        <v>-</v>
      </c>
      <c r="H123" s="376"/>
      <c r="I123" s="376"/>
      <c r="J123" s="376"/>
      <c r="K123" s="376"/>
      <c r="L123" s="376"/>
      <c r="M123" s="376"/>
      <c r="N123" s="50"/>
      <c r="O123" s="50"/>
      <c r="P123" s="50"/>
      <c r="Q123" s="50"/>
      <c r="R123" s="50"/>
      <c r="S123" s="59"/>
      <c r="T123" s="50"/>
      <c r="U123" s="50"/>
      <c r="V123" s="50"/>
      <c r="W123" s="50"/>
    </row>
    <row r="124" spans="1:23" ht="15" customHeight="1">
      <c r="B124" s="865" t="s">
        <v>685</v>
      </c>
      <c r="C124" s="843"/>
      <c r="D124" s="361" t="s">
        <v>686</v>
      </c>
      <c r="E124" s="73"/>
      <c r="F124" s="73"/>
      <c r="G124" s="73"/>
      <c r="H124" s="73"/>
      <c r="I124" s="73"/>
      <c r="J124" s="73"/>
      <c r="K124" s="66">
        <f>SUM(K112:K122)</f>
        <v>0</v>
      </c>
      <c r="L124" s="66">
        <f>SUM(L112:L122)</f>
        <v>0</v>
      </c>
      <c r="M124" s="66">
        <f>SUM(M112:M122)</f>
        <v>0</v>
      </c>
      <c r="N124" s="50"/>
      <c r="O124" s="50"/>
      <c r="P124" s="50"/>
      <c r="Q124" s="50"/>
      <c r="R124" s="50"/>
      <c r="S124" s="59"/>
      <c r="T124" s="50"/>
      <c r="U124" s="50"/>
      <c r="V124" s="50"/>
      <c r="W124" s="50"/>
    </row>
    <row r="125" spans="1:23" ht="15" customHeight="1">
      <c r="A125" s="355"/>
      <c r="B125" s="59"/>
      <c r="C125" s="59"/>
      <c r="D125" s="59"/>
      <c r="E125" s="59"/>
      <c r="F125" s="59"/>
      <c r="G125" s="59"/>
      <c r="H125" s="59"/>
      <c r="I125" s="59"/>
      <c r="J125" s="59"/>
      <c r="K125" s="59"/>
      <c r="L125" s="59"/>
      <c r="M125" s="59"/>
      <c r="N125" s="59"/>
      <c r="O125" s="59"/>
      <c r="P125" s="59"/>
      <c r="Q125" s="59"/>
      <c r="R125" s="59"/>
      <c r="S125" s="59"/>
      <c r="T125" s="59"/>
      <c r="U125" s="59"/>
      <c r="V125" s="50"/>
      <c r="W125" s="50"/>
    </row>
    <row r="126" spans="1:23" ht="15" hidden="1" customHeight="1">
      <c r="A126" s="355"/>
      <c r="B126" s="59"/>
      <c r="C126" s="59"/>
      <c r="D126" s="59"/>
      <c r="E126" s="59"/>
      <c r="F126" s="59"/>
      <c r="G126" s="59"/>
      <c r="H126" s="59"/>
      <c r="I126" s="59"/>
      <c r="J126" s="59"/>
      <c r="K126" s="59"/>
      <c r="L126" s="59"/>
      <c r="M126" s="59"/>
      <c r="N126" s="59"/>
      <c r="O126" s="59"/>
      <c r="P126" s="59"/>
      <c r="Q126" s="59"/>
      <c r="R126" s="59"/>
      <c r="S126" s="59"/>
      <c r="T126" s="59"/>
      <c r="U126" s="50"/>
      <c r="V126" s="50"/>
      <c r="W126" s="50"/>
    </row>
    <row r="127" spans="1:23" ht="15" hidden="1" customHeight="1">
      <c r="A127" s="355"/>
      <c r="B127" s="59"/>
      <c r="C127" s="59"/>
      <c r="D127" s="59"/>
      <c r="E127" s="59"/>
      <c r="F127" s="59"/>
      <c r="G127" s="59"/>
      <c r="H127" s="59"/>
      <c r="I127" s="59"/>
      <c r="J127" s="59"/>
      <c r="K127" s="59"/>
      <c r="L127" s="59"/>
      <c r="M127" s="59"/>
      <c r="N127" s="59"/>
      <c r="O127" s="59"/>
      <c r="P127" s="59"/>
      <c r="Q127" s="59"/>
      <c r="R127" s="59"/>
      <c r="S127" s="59"/>
      <c r="T127" s="59"/>
      <c r="U127" s="50"/>
      <c r="V127" s="50"/>
      <c r="W127" s="50"/>
    </row>
    <row r="128" spans="1:23" ht="15" hidden="1" customHeight="1">
      <c r="A128" s="355"/>
      <c r="B128" s="59"/>
      <c r="C128" s="59"/>
      <c r="D128" s="59"/>
      <c r="E128" s="59"/>
      <c r="F128" s="59"/>
      <c r="G128" s="59"/>
      <c r="H128" s="59"/>
      <c r="I128" s="59"/>
      <c r="J128" s="59"/>
      <c r="K128" s="59"/>
      <c r="L128" s="59"/>
      <c r="M128" s="59"/>
      <c r="N128" s="59"/>
      <c r="O128" s="59"/>
      <c r="P128" s="59"/>
      <c r="Q128" s="59"/>
      <c r="R128" s="59"/>
      <c r="S128" s="50"/>
      <c r="T128" s="50"/>
      <c r="U128" s="50"/>
      <c r="V128" s="50"/>
      <c r="W128" s="50"/>
    </row>
    <row r="129" spans="2:24" ht="15" customHeight="1">
      <c r="B129" s="368" t="s">
        <v>718</v>
      </c>
      <c r="C129" s="363"/>
      <c r="D129" s="363"/>
      <c r="E129" s="363"/>
      <c r="F129" s="363"/>
      <c r="G129" s="363"/>
      <c r="H129" s="363"/>
      <c r="I129" s="363"/>
      <c r="J129" s="363"/>
      <c r="K129" s="363"/>
      <c r="L129" s="363"/>
      <c r="M129" s="363"/>
      <c r="N129" s="363"/>
      <c r="O129" s="57"/>
      <c r="P129" s="57"/>
      <c r="Q129" s="57"/>
      <c r="R129" s="57"/>
      <c r="S129" s="57"/>
      <c r="T129" s="57"/>
      <c r="U129" s="57"/>
      <c r="V129" s="57"/>
      <c r="W129" s="57"/>
      <c r="X129" s="58"/>
    </row>
    <row r="130" spans="2:24" ht="15" hidden="1" customHeight="1">
      <c r="B130" s="50"/>
      <c r="C130" s="50"/>
      <c r="D130" s="50"/>
      <c r="E130" s="50"/>
      <c r="F130" s="50"/>
      <c r="G130" s="50"/>
      <c r="H130" s="380"/>
      <c r="I130" s="50"/>
      <c r="J130" s="50"/>
      <c r="K130" s="50"/>
      <c r="L130" s="50"/>
      <c r="M130" s="50"/>
      <c r="N130" s="50"/>
      <c r="O130" s="50"/>
      <c r="P130" s="50"/>
      <c r="Q130" s="50"/>
      <c r="R130" s="50"/>
      <c r="S130" s="50"/>
      <c r="T130" s="50"/>
      <c r="U130" s="50"/>
      <c r="V130" s="50"/>
      <c r="W130" s="50"/>
    </row>
    <row r="131" spans="2:24" ht="15" customHeight="1">
      <c r="B131" s="359"/>
      <c r="C131" s="360"/>
      <c r="D131" s="384"/>
      <c r="E131" s="361" t="s">
        <v>666</v>
      </c>
      <c r="F131" s="361" t="s">
        <v>542</v>
      </c>
      <c r="G131" s="361" t="s">
        <v>543</v>
      </c>
      <c r="H131" s="361" t="s">
        <v>544</v>
      </c>
      <c r="I131" s="361" t="s">
        <v>545</v>
      </c>
      <c r="J131" s="361" t="s">
        <v>667</v>
      </c>
      <c r="K131" s="361" t="s">
        <v>546</v>
      </c>
      <c r="L131" s="361" t="s">
        <v>547</v>
      </c>
      <c r="M131" s="361" t="s">
        <v>548</v>
      </c>
      <c r="N131" s="50"/>
      <c r="O131" s="50"/>
      <c r="P131" s="50"/>
      <c r="Q131" s="50"/>
      <c r="R131" s="50"/>
      <c r="S131" s="50"/>
      <c r="T131" s="50"/>
      <c r="U131" s="50"/>
      <c r="V131" s="50"/>
      <c r="W131" s="50"/>
    </row>
    <row r="132" spans="2:24" ht="21" customHeight="1">
      <c r="B132" s="830" t="e">
        <f>$C$7</f>
        <v>#N/A</v>
      </c>
      <c r="C132" s="831"/>
      <c r="D132" s="850"/>
      <c r="E132" s="878" t="s">
        <v>708</v>
      </c>
      <c r="F132" s="870"/>
      <c r="G132" s="871"/>
      <c r="H132" s="874" t="s">
        <v>709</v>
      </c>
      <c r="I132" s="870"/>
      <c r="J132" s="871"/>
      <c r="K132" s="874" t="s">
        <v>715</v>
      </c>
      <c r="L132" s="870"/>
      <c r="M132" s="871"/>
      <c r="N132" s="50"/>
      <c r="O132" s="50"/>
      <c r="P132" s="50"/>
      <c r="Q132" s="50"/>
      <c r="R132" s="50"/>
      <c r="S132" s="50"/>
      <c r="T132" s="50"/>
      <c r="U132" s="50"/>
      <c r="V132" s="50"/>
      <c r="W132" s="50"/>
    </row>
    <row r="133" spans="2:24" ht="21" customHeight="1">
      <c r="B133" s="832"/>
      <c r="C133" s="833"/>
      <c r="D133" s="868"/>
      <c r="E133" s="862" t="s">
        <v>719</v>
      </c>
      <c r="F133" s="862" t="s">
        <v>720</v>
      </c>
      <c r="G133" s="862" t="s">
        <v>700</v>
      </c>
      <c r="H133" s="862" t="s">
        <v>719</v>
      </c>
      <c r="I133" s="862" t="s">
        <v>720</v>
      </c>
      <c r="J133" s="862" t="s">
        <v>700</v>
      </c>
      <c r="K133" s="862" t="s">
        <v>715</v>
      </c>
      <c r="L133" s="862" t="s">
        <v>721</v>
      </c>
      <c r="M133" s="862" t="s">
        <v>717</v>
      </c>
      <c r="N133" s="50"/>
      <c r="O133" s="50"/>
      <c r="P133" s="50"/>
      <c r="Q133" s="50"/>
      <c r="R133" s="50"/>
      <c r="S133" s="50"/>
      <c r="T133" s="50"/>
      <c r="U133" s="50"/>
      <c r="V133" s="50"/>
      <c r="W133" s="50"/>
    </row>
    <row r="134" spans="2:24" ht="21" customHeight="1">
      <c r="B134" s="846" t="s">
        <v>669</v>
      </c>
      <c r="C134" s="847"/>
      <c r="D134" s="868"/>
      <c r="E134" s="863"/>
      <c r="F134" s="863"/>
      <c r="G134" s="863"/>
      <c r="H134" s="863"/>
      <c r="I134" s="863"/>
      <c r="J134" s="863"/>
      <c r="K134" s="863"/>
      <c r="L134" s="863"/>
      <c r="M134" s="863"/>
      <c r="N134" s="50"/>
      <c r="O134" s="50"/>
      <c r="P134" s="50"/>
      <c r="Q134" s="50"/>
      <c r="R134" s="50"/>
      <c r="S134" s="50"/>
      <c r="T134" s="50"/>
      <c r="U134" s="50"/>
      <c r="V134" s="50"/>
      <c r="W134" s="50"/>
    </row>
    <row r="135" spans="2:24" ht="21" customHeight="1">
      <c r="B135" s="848"/>
      <c r="C135" s="849"/>
      <c r="D135" s="851"/>
      <c r="E135" s="864"/>
      <c r="F135" s="864"/>
      <c r="G135" s="864"/>
      <c r="H135" s="864"/>
      <c r="I135" s="864"/>
      <c r="J135" s="864"/>
      <c r="K135" s="864"/>
      <c r="L135" s="864"/>
      <c r="M135" s="864"/>
      <c r="N135" s="50"/>
      <c r="O135" s="50"/>
      <c r="P135" s="50"/>
      <c r="Q135" s="50"/>
      <c r="R135" s="50"/>
      <c r="S135" s="50"/>
      <c r="T135" s="50"/>
      <c r="U135" s="50"/>
      <c r="V135" s="50"/>
      <c r="W135" s="50"/>
    </row>
    <row r="136" spans="2:24" ht="15" customHeight="1">
      <c r="B136" s="865" t="s">
        <v>701</v>
      </c>
      <c r="C136" s="843"/>
      <c r="D136" s="361" t="s">
        <v>671</v>
      </c>
      <c r="E136" s="366"/>
      <c r="F136" s="55">
        <f>F111</f>
        <v>0</v>
      </c>
      <c r="G136" s="376"/>
      <c r="H136" s="366"/>
      <c r="I136" s="55">
        <f>I111</f>
        <v>0</v>
      </c>
      <c r="J136" s="376"/>
      <c r="K136" s="66">
        <f>F136-I136+P39-O39+P17</f>
        <v>0</v>
      </c>
      <c r="L136" s="376"/>
      <c r="M136" s="376"/>
      <c r="N136" s="50"/>
      <c r="O136" s="50"/>
      <c r="P136" s="50"/>
      <c r="Q136" s="50"/>
      <c r="R136" s="50"/>
      <c r="S136" s="50"/>
      <c r="T136" s="50"/>
      <c r="U136" s="50"/>
      <c r="V136" s="50"/>
      <c r="W136" s="50"/>
    </row>
    <row r="137" spans="2:24" ht="15" customHeight="1">
      <c r="B137" s="816">
        <f t="shared" ref="B137:B147" si="18">+B138-1</f>
        <v>-11</v>
      </c>
      <c r="C137" s="817"/>
      <c r="D137" s="361" t="s">
        <v>672</v>
      </c>
      <c r="E137" s="383"/>
      <c r="F137" s="383"/>
      <c r="G137" s="71" t="str">
        <f t="shared" ref="G137:G148" si="19">IFERROR(F137/E137,"-")</f>
        <v>-</v>
      </c>
      <c r="H137" s="383"/>
      <c r="I137" s="383"/>
      <c r="J137" s="71" t="str">
        <f t="shared" ref="J137:J147" si="20">IFERROR(I137/H137,"-")</f>
        <v>-</v>
      </c>
      <c r="K137" s="66">
        <f t="shared" ref="K137:K147" si="21">+F137-I137</f>
        <v>0</v>
      </c>
      <c r="L137" s="66" t="str">
        <f t="shared" ref="L137:L147" si="22">IFERROR(K137-M137,"-")</f>
        <v>-</v>
      </c>
      <c r="M137" s="66" t="str">
        <f t="shared" ref="M137:M147" si="23">IFERROR(H137*(G137-J137),"-")</f>
        <v>-</v>
      </c>
      <c r="N137" s="50"/>
      <c r="O137" s="50"/>
      <c r="P137" s="50"/>
      <c r="Q137" s="50"/>
      <c r="R137" s="50"/>
      <c r="S137" s="50"/>
      <c r="T137" s="50"/>
      <c r="U137" s="50"/>
      <c r="V137" s="50"/>
      <c r="W137" s="50"/>
    </row>
    <row r="138" spans="2:24" ht="15" customHeight="1">
      <c r="B138" s="816">
        <f t="shared" si="18"/>
        <v>-10</v>
      </c>
      <c r="C138" s="817"/>
      <c r="D138" s="361" t="s">
        <v>673</v>
      </c>
      <c r="E138" s="383"/>
      <c r="F138" s="383"/>
      <c r="G138" s="71" t="str">
        <f t="shared" si="19"/>
        <v>-</v>
      </c>
      <c r="H138" s="383"/>
      <c r="I138" s="383"/>
      <c r="J138" s="71" t="str">
        <f t="shared" si="20"/>
        <v>-</v>
      </c>
      <c r="K138" s="66">
        <f t="shared" si="21"/>
        <v>0</v>
      </c>
      <c r="L138" s="66" t="str">
        <f t="shared" si="22"/>
        <v>-</v>
      </c>
      <c r="M138" s="66" t="str">
        <f t="shared" si="23"/>
        <v>-</v>
      </c>
      <c r="N138" s="50"/>
      <c r="O138" s="50"/>
      <c r="P138" s="50"/>
      <c r="Q138" s="50"/>
      <c r="R138" s="50"/>
      <c r="S138" s="50"/>
      <c r="T138" s="50"/>
      <c r="U138" s="50"/>
      <c r="V138" s="50"/>
      <c r="W138" s="50"/>
    </row>
    <row r="139" spans="2:24" ht="15" customHeight="1">
      <c r="B139" s="816">
        <f t="shared" si="18"/>
        <v>-9</v>
      </c>
      <c r="C139" s="817"/>
      <c r="D139" s="361" t="s">
        <v>674</v>
      </c>
      <c r="E139" s="383"/>
      <c r="F139" s="383"/>
      <c r="G139" s="71" t="str">
        <f t="shared" si="19"/>
        <v>-</v>
      </c>
      <c r="H139" s="383"/>
      <c r="I139" s="383"/>
      <c r="J139" s="71" t="str">
        <f t="shared" si="20"/>
        <v>-</v>
      </c>
      <c r="K139" s="66">
        <f t="shared" si="21"/>
        <v>0</v>
      </c>
      <c r="L139" s="66" t="str">
        <f t="shared" si="22"/>
        <v>-</v>
      </c>
      <c r="M139" s="66" t="str">
        <f t="shared" si="23"/>
        <v>-</v>
      </c>
      <c r="N139" s="50"/>
      <c r="O139" s="50"/>
      <c r="P139" s="50"/>
      <c r="Q139" s="50"/>
      <c r="R139" s="50"/>
      <c r="S139" s="50"/>
      <c r="T139" s="50"/>
      <c r="U139" s="50"/>
      <c r="V139" s="50"/>
      <c r="W139" s="50"/>
    </row>
    <row r="140" spans="2:24" ht="15" customHeight="1">
      <c r="B140" s="816">
        <f t="shared" si="18"/>
        <v>-8</v>
      </c>
      <c r="C140" s="817"/>
      <c r="D140" s="361" t="s">
        <v>675</v>
      </c>
      <c r="E140" s="383"/>
      <c r="F140" s="383"/>
      <c r="G140" s="71" t="str">
        <f t="shared" si="19"/>
        <v>-</v>
      </c>
      <c r="H140" s="383"/>
      <c r="I140" s="383"/>
      <c r="J140" s="71" t="str">
        <f t="shared" si="20"/>
        <v>-</v>
      </c>
      <c r="K140" s="66">
        <f t="shared" si="21"/>
        <v>0</v>
      </c>
      <c r="L140" s="66" t="str">
        <f t="shared" si="22"/>
        <v>-</v>
      </c>
      <c r="M140" s="66" t="str">
        <f t="shared" si="23"/>
        <v>-</v>
      </c>
      <c r="N140" s="50"/>
      <c r="O140" s="50"/>
      <c r="P140" s="50"/>
      <c r="Q140" s="50"/>
      <c r="R140" s="50"/>
      <c r="S140" s="50"/>
      <c r="T140" s="50"/>
      <c r="U140" s="50"/>
      <c r="V140" s="50"/>
      <c r="W140" s="50"/>
    </row>
    <row r="141" spans="2:24" ht="15" customHeight="1">
      <c r="B141" s="816">
        <f t="shared" si="18"/>
        <v>-7</v>
      </c>
      <c r="C141" s="817"/>
      <c r="D141" s="361" t="s">
        <v>676</v>
      </c>
      <c r="E141" s="383"/>
      <c r="F141" s="383"/>
      <c r="G141" s="71" t="str">
        <f t="shared" si="19"/>
        <v>-</v>
      </c>
      <c r="H141" s="383"/>
      <c r="I141" s="383"/>
      <c r="J141" s="71" t="str">
        <f t="shared" si="20"/>
        <v>-</v>
      </c>
      <c r="K141" s="66">
        <f t="shared" si="21"/>
        <v>0</v>
      </c>
      <c r="L141" s="66" t="str">
        <f t="shared" si="22"/>
        <v>-</v>
      </c>
      <c r="M141" s="66" t="str">
        <f t="shared" si="23"/>
        <v>-</v>
      </c>
      <c r="N141" s="50"/>
      <c r="O141" s="50"/>
      <c r="P141" s="50"/>
      <c r="Q141" s="50"/>
      <c r="R141" s="50"/>
      <c r="S141" s="50"/>
      <c r="T141" s="50"/>
      <c r="U141" s="50"/>
      <c r="V141" s="50"/>
      <c r="W141" s="50"/>
    </row>
    <row r="142" spans="2:24" ht="15" customHeight="1">
      <c r="B142" s="816">
        <f t="shared" si="18"/>
        <v>-6</v>
      </c>
      <c r="C142" s="817"/>
      <c r="D142" s="361" t="s">
        <v>677</v>
      </c>
      <c r="E142" s="383"/>
      <c r="F142" s="383"/>
      <c r="G142" s="71" t="str">
        <f t="shared" si="19"/>
        <v>-</v>
      </c>
      <c r="H142" s="383"/>
      <c r="I142" s="383"/>
      <c r="J142" s="71" t="str">
        <f t="shared" si="20"/>
        <v>-</v>
      </c>
      <c r="K142" s="66">
        <f t="shared" si="21"/>
        <v>0</v>
      </c>
      <c r="L142" s="66" t="str">
        <f t="shared" si="22"/>
        <v>-</v>
      </c>
      <c r="M142" s="66" t="str">
        <f t="shared" si="23"/>
        <v>-</v>
      </c>
      <c r="N142" s="50"/>
      <c r="O142" s="50"/>
      <c r="P142" s="50"/>
      <c r="Q142" s="50"/>
      <c r="R142" s="50"/>
      <c r="S142" s="50"/>
      <c r="T142" s="50"/>
      <c r="U142" s="50"/>
      <c r="V142" s="50"/>
      <c r="W142" s="50"/>
    </row>
    <row r="143" spans="2:24" ht="15" customHeight="1">
      <c r="B143" s="816">
        <f t="shared" si="18"/>
        <v>-5</v>
      </c>
      <c r="C143" s="817"/>
      <c r="D143" s="361" t="s">
        <v>678</v>
      </c>
      <c r="E143" s="383"/>
      <c r="F143" s="383"/>
      <c r="G143" s="71" t="str">
        <f t="shared" si="19"/>
        <v>-</v>
      </c>
      <c r="H143" s="383"/>
      <c r="I143" s="383"/>
      <c r="J143" s="71" t="str">
        <f t="shared" si="20"/>
        <v>-</v>
      </c>
      <c r="K143" s="66">
        <f t="shared" si="21"/>
        <v>0</v>
      </c>
      <c r="L143" s="66" t="str">
        <f t="shared" si="22"/>
        <v>-</v>
      </c>
      <c r="M143" s="66" t="str">
        <f t="shared" si="23"/>
        <v>-</v>
      </c>
      <c r="N143" s="50"/>
      <c r="O143" s="50"/>
      <c r="P143" s="50"/>
      <c r="Q143" s="50"/>
      <c r="R143" s="50"/>
      <c r="S143" s="50"/>
      <c r="T143" s="50"/>
      <c r="U143" s="50"/>
      <c r="V143" s="50"/>
      <c r="W143" s="50"/>
    </row>
    <row r="144" spans="2:24" ht="15" customHeight="1">
      <c r="B144" s="816">
        <f t="shared" si="18"/>
        <v>-4</v>
      </c>
      <c r="C144" s="817"/>
      <c r="D144" s="361" t="s">
        <v>679</v>
      </c>
      <c r="E144" s="383"/>
      <c r="F144" s="383"/>
      <c r="G144" s="71" t="str">
        <f t="shared" si="19"/>
        <v>-</v>
      </c>
      <c r="H144" s="383"/>
      <c r="I144" s="383"/>
      <c r="J144" s="71" t="str">
        <f t="shared" si="20"/>
        <v>-</v>
      </c>
      <c r="K144" s="66">
        <f t="shared" si="21"/>
        <v>0</v>
      </c>
      <c r="L144" s="66" t="str">
        <f t="shared" si="22"/>
        <v>-</v>
      </c>
      <c r="M144" s="66" t="str">
        <f t="shared" si="23"/>
        <v>-</v>
      </c>
      <c r="N144" s="50"/>
      <c r="O144" s="50"/>
      <c r="P144" s="50"/>
      <c r="Q144" s="50"/>
      <c r="R144" s="50"/>
      <c r="S144" s="50"/>
      <c r="T144" s="50"/>
      <c r="U144" s="50"/>
      <c r="V144" s="50"/>
      <c r="W144" s="50"/>
    </row>
    <row r="145" spans="1:23" ht="15" customHeight="1">
      <c r="B145" s="816">
        <f t="shared" si="18"/>
        <v>-3</v>
      </c>
      <c r="C145" s="817"/>
      <c r="D145" s="361" t="s">
        <v>680</v>
      </c>
      <c r="E145" s="383"/>
      <c r="F145" s="383"/>
      <c r="G145" s="71" t="str">
        <f t="shared" si="19"/>
        <v>-</v>
      </c>
      <c r="H145" s="383"/>
      <c r="I145" s="383"/>
      <c r="J145" s="71" t="str">
        <f t="shared" si="20"/>
        <v>-</v>
      </c>
      <c r="K145" s="66">
        <f t="shared" si="21"/>
        <v>0</v>
      </c>
      <c r="L145" s="66" t="str">
        <f t="shared" si="22"/>
        <v>-</v>
      </c>
      <c r="M145" s="66" t="str">
        <f t="shared" si="23"/>
        <v>-</v>
      </c>
      <c r="N145" s="50"/>
      <c r="O145" s="50"/>
      <c r="P145" s="50"/>
      <c r="Q145" s="50"/>
      <c r="R145" s="50"/>
      <c r="S145" s="50"/>
      <c r="T145" s="50"/>
      <c r="U145" s="50"/>
      <c r="V145" s="50"/>
      <c r="W145" s="50"/>
    </row>
    <row r="146" spans="1:23" ht="15" customHeight="1">
      <c r="B146" s="816">
        <f t="shared" si="18"/>
        <v>-2</v>
      </c>
      <c r="C146" s="817"/>
      <c r="D146" s="361" t="s">
        <v>681</v>
      </c>
      <c r="E146" s="383"/>
      <c r="F146" s="383"/>
      <c r="G146" s="71" t="str">
        <f t="shared" si="19"/>
        <v>-</v>
      </c>
      <c r="H146" s="383"/>
      <c r="I146" s="383"/>
      <c r="J146" s="71" t="str">
        <f t="shared" si="20"/>
        <v>-</v>
      </c>
      <c r="K146" s="66">
        <f t="shared" si="21"/>
        <v>0</v>
      </c>
      <c r="L146" s="66" t="str">
        <f t="shared" si="22"/>
        <v>-</v>
      </c>
      <c r="M146" s="66" t="str">
        <f t="shared" si="23"/>
        <v>-</v>
      </c>
      <c r="N146" s="50"/>
      <c r="O146" s="50"/>
      <c r="P146" s="50"/>
      <c r="Q146" s="50"/>
      <c r="R146" s="50"/>
      <c r="S146" s="50"/>
      <c r="T146" s="50"/>
      <c r="U146" s="50"/>
      <c r="V146" s="50"/>
      <c r="W146" s="50"/>
    </row>
    <row r="147" spans="1:23" ht="15" customHeight="1">
      <c r="B147" s="816">
        <f t="shared" si="18"/>
        <v>-1</v>
      </c>
      <c r="C147" s="817"/>
      <c r="D147" s="361" t="s">
        <v>682</v>
      </c>
      <c r="E147" s="383"/>
      <c r="F147" s="383"/>
      <c r="G147" s="71" t="str">
        <f t="shared" si="19"/>
        <v>-</v>
      </c>
      <c r="H147" s="383"/>
      <c r="I147" s="383"/>
      <c r="J147" s="71" t="str">
        <f t="shared" si="20"/>
        <v>-</v>
      </c>
      <c r="K147" s="66">
        <f t="shared" si="21"/>
        <v>0</v>
      </c>
      <c r="L147" s="66" t="str">
        <f t="shared" si="22"/>
        <v>-</v>
      </c>
      <c r="M147" s="66" t="str">
        <f t="shared" si="23"/>
        <v>-</v>
      </c>
      <c r="N147" s="50"/>
      <c r="O147" s="50"/>
      <c r="P147" s="50"/>
      <c r="Q147" s="50"/>
      <c r="R147" s="50"/>
      <c r="S147" s="50"/>
      <c r="T147" s="50"/>
      <c r="U147" s="50"/>
      <c r="V147" s="50"/>
      <c r="W147" s="50"/>
    </row>
    <row r="148" spans="1:23" ht="15" customHeight="1">
      <c r="B148" s="816">
        <f>'Cover Page'!H13</f>
        <v>0</v>
      </c>
      <c r="C148" s="817"/>
      <c r="D148" s="361" t="s">
        <v>683</v>
      </c>
      <c r="E148" s="383"/>
      <c r="F148" s="383"/>
      <c r="G148" s="71" t="str">
        <f t="shared" si="19"/>
        <v>-</v>
      </c>
      <c r="H148" s="366"/>
      <c r="I148" s="366"/>
      <c r="J148" s="376"/>
      <c r="K148" s="376"/>
      <c r="L148" s="376"/>
      <c r="M148" s="376"/>
      <c r="N148" s="50"/>
      <c r="O148" s="50"/>
      <c r="P148" s="50"/>
      <c r="Q148" s="50"/>
      <c r="R148" s="50"/>
      <c r="S148" s="50"/>
      <c r="T148" s="50"/>
      <c r="U148" s="50"/>
      <c r="V148" s="50"/>
      <c r="W148" s="50"/>
    </row>
    <row r="149" spans="1:23" ht="15" customHeight="1">
      <c r="B149" s="865" t="s">
        <v>685</v>
      </c>
      <c r="C149" s="843"/>
      <c r="D149" s="361" t="s">
        <v>686</v>
      </c>
      <c r="E149" s="73"/>
      <c r="F149" s="73"/>
      <c r="G149" s="73"/>
      <c r="H149" s="73"/>
      <c r="I149" s="73"/>
      <c r="J149" s="73"/>
      <c r="K149" s="66">
        <f>SUM(K137:K147)</f>
        <v>0</v>
      </c>
      <c r="L149" s="66">
        <f>SUM(L137:L147)</f>
        <v>0</v>
      </c>
      <c r="M149" s="66">
        <f>SUM(M137:M147)</f>
        <v>0</v>
      </c>
      <c r="N149" s="50"/>
      <c r="O149" s="50"/>
      <c r="P149" s="50"/>
      <c r="Q149" s="50"/>
      <c r="R149" s="50"/>
      <c r="S149" s="50"/>
      <c r="T149" s="50"/>
      <c r="U149" s="50"/>
      <c r="V149" s="50"/>
      <c r="W149" s="50"/>
    </row>
    <row r="150" spans="1:23" ht="15" customHeight="1">
      <c r="A150" s="355"/>
      <c r="B150" s="355"/>
      <c r="C150" s="355"/>
      <c r="D150" s="385"/>
      <c r="E150" s="385"/>
      <c r="F150" s="385"/>
      <c r="G150" s="385"/>
      <c r="H150" s="385"/>
      <c r="I150" s="385"/>
      <c r="J150" s="385"/>
      <c r="K150" s="385"/>
    </row>
    <row r="151" spans="1:23" ht="13.35" customHeight="1">
      <c r="A151" s="355"/>
      <c r="B151" s="355"/>
      <c r="C151" s="355"/>
      <c r="F151" s="385"/>
      <c r="G151" s="385"/>
      <c r="H151" s="385"/>
      <c r="I151" s="385"/>
      <c r="J151" s="385"/>
      <c r="K151" s="385"/>
    </row>
    <row r="158" spans="1:23" ht="13.35" customHeight="1">
      <c r="D158" s="385"/>
      <c r="E158" s="385"/>
    </row>
    <row r="179" ht="22.5" customHeight="1"/>
  </sheetData>
  <mergeCells count="189">
    <mergeCell ref="B145:C145"/>
    <mergeCell ref="B146:C146"/>
    <mergeCell ref="B147:C147"/>
    <mergeCell ref="B148:C148"/>
    <mergeCell ref="B149:C149"/>
    <mergeCell ref="B139:C139"/>
    <mergeCell ref="B140:C140"/>
    <mergeCell ref="B141:C141"/>
    <mergeCell ref="B142:C142"/>
    <mergeCell ref="B143:C143"/>
    <mergeCell ref="B144:C144"/>
    <mergeCell ref="L133:L135"/>
    <mergeCell ref="M133:M135"/>
    <mergeCell ref="B134:C135"/>
    <mergeCell ref="B136:C136"/>
    <mergeCell ref="B137:C137"/>
    <mergeCell ref="B138:C138"/>
    <mergeCell ref="E132:G132"/>
    <mergeCell ref="H132:J132"/>
    <mergeCell ref="K132:M132"/>
    <mergeCell ref="E133:E135"/>
    <mergeCell ref="F133:F135"/>
    <mergeCell ref="G133:G135"/>
    <mergeCell ref="H133:H135"/>
    <mergeCell ref="I133:I135"/>
    <mergeCell ref="J133:J135"/>
    <mergeCell ref="K133:K135"/>
    <mergeCell ref="B121:C121"/>
    <mergeCell ref="B122:C122"/>
    <mergeCell ref="B123:C123"/>
    <mergeCell ref="B124:C124"/>
    <mergeCell ref="B132:C133"/>
    <mergeCell ref="D132:D135"/>
    <mergeCell ref="B115:C115"/>
    <mergeCell ref="B116:C116"/>
    <mergeCell ref="B117:C117"/>
    <mergeCell ref="B118:C118"/>
    <mergeCell ref="B119:C119"/>
    <mergeCell ref="B120:C120"/>
    <mergeCell ref="M108:M110"/>
    <mergeCell ref="B109:C110"/>
    <mergeCell ref="B111:C111"/>
    <mergeCell ref="B112:C112"/>
    <mergeCell ref="B113:C113"/>
    <mergeCell ref="B114:C114"/>
    <mergeCell ref="H107:J107"/>
    <mergeCell ref="K107:M107"/>
    <mergeCell ref="E108:E110"/>
    <mergeCell ref="F108:F110"/>
    <mergeCell ref="G108:G110"/>
    <mergeCell ref="H108:H110"/>
    <mergeCell ref="I108:I110"/>
    <mergeCell ref="J108:J110"/>
    <mergeCell ref="K108:K110"/>
    <mergeCell ref="L108:L110"/>
    <mergeCell ref="B96:C96"/>
    <mergeCell ref="B97:C97"/>
    <mergeCell ref="B98:C98"/>
    <mergeCell ref="B107:C108"/>
    <mergeCell ref="D107:D110"/>
    <mergeCell ref="E107:G107"/>
    <mergeCell ref="B90:C90"/>
    <mergeCell ref="B91:C91"/>
    <mergeCell ref="B92:C92"/>
    <mergeCell ref="B93:C93"/>
    <mergeCell ref="B94:C94"/>
    <mergeCell ref="B95:C95"/>
    <mergeCell ref="B85:C85"/>
    <mergeCell ref="B86:C86"/>
    <mergeCell ref="B87:C87"/>
    <mergeCell ref="B88:C88"/>
    <mergeCell ref="B89:C89"/>
    <mergeCell ref="W81:W84"/>
    <mergeCell ref="B83:C84"/>
    <mergeCell ref="D83:D84"/>
    <mergeCell ref="E83:E84"/>
    <mergeCell ref="F83:F84"/>
    <mergeCell ref="G83:G84"/>
    <mergeCell ref="H83:H84"/>
    <mergeCell ref="I83:I84"/>
    <mergeCell ref="J83:J84"/>
    <mergeCell ref="K83:K84"/>
    <mergeCell ref="B74:C74"/>
    <mergeCell ref="B81:C82"/>
    <mergeCell ref="D81:P82"/>
    <mergeCell ref="R81:R84"/>
    <mergeCell ref="T81:T84"/>
    <mergeCell ref="U81:U84"/>
    <mergeCell ref="L83:L84"/>
    <mergeCell ref="M83:M84"/>
    <mergeCell ref="N83:N84"/>
    <mergeCell ref="O83:O84"/>
    <mergeCell ref="P83:P84"/>
    <mergeCell ref="B68:C68"/>
    <mergeCell ref="B69:C69"/>
    <mergeCell ref="B70:C70"/>
    <mergeCell ref="B71:C71"/>
    <mergeCell ref="B72:C72"/>
    <mergeCell ref="B73:C73"/>
    <mergeCell ref="B62:C62"/>
    <mergeCell ref="B63:C63"/>
    <mergeCell ref="B64:C64"/>
    <mergeCell ref="B65:C65"/>
    <mergeCell ref="B66:C66"/>
    <mergeCell ref="B67:C67"/>
    <mergeCell ref="L59:L60"/>
    <mergeCell ref="M59:M60"/>
    <mergeCell ref="N59:N60"/>
    <mergeCell ref="O59:O60"/>
    <mergeCell ref="P59:P60"/>
    <mergeCell ref="B61:C61"/>
    <mergeCell ref="D57:P58"/>
    <mergeCell ref="B59:C60"/>
    <mergeCell ref="D59:D60"/>
    <mergeCell ref="E59:E60"/>
    <mergeCell ref="F59:F60"/>
    <mergeCell ref="G59:G60"/>
    <mergeCell ref="H59:H60"/>
    <mergeCell ref="I59:I60"/>
    <mergeCell ref="J59:J60"/>
    <mergeCell ref="K59:K60"/>
    <mergeCell ref="B48:C48"/>
    <mergeCell ref="B49:C49"/>
    <mergeCell ref="B50:C50"/>
    <mergeCell ref="B51:C51"/>
    <mergeCell ref="B52:C52"/>
    <mergeCell ref="B57:C58"/>
    <mergeCell ref="B42:C42"/>
    <mergeCell ref="B43:C43"/>
    <mergeCell ref="B44:C44"/>
    <mergeCell ref="B45:C45"/>
    <mergeCell ref="B46:C46"/>
    <mergeCell ref="B47:C47"/>
    <mergeCell ref="B39:C39"/>
    <mergeCell ref="B40:C40"/>
    <mergeCell ref="B41:C41"/>
    <mergeCell ref="H37:H38"/>
    <mergeCell ref="I37:I38"/>
    <mergeCell ref="J37:J38"/>
    <mergeCell ref="K37:K38"/>
    <mergeCell ref="L37:L38"/>
    <mergeCell ref="M37:M38"/>
    <mergeCell ref="B28:C28"/>
    <mergeCell ref="B29:C29"/>
    <mergeCell ref="B30:C30"/>
    <mergeCell ref="B35:C36"/>
    <mergeCell ref="D35:P36"/>
    <mergeCell ref="B37:C38"/>
    <mergeCell ref="D37:D38"/>
    <mergeCell ref="E37:E38"/>
    <mergeCell ref="F37:F38"/>
    <mergeCell ref="G37:G38"/>
    <mergeCell ref="N37:N38"/>
    <mergeCell ref="O37:O38"/>
    <mergeCell ref="P37:P38"/>
    <mergeCell ref="B24:C24"/>
    <mergeCell ref="B25:C25"/>
    <mergeCell ref="B26:C26"/>
    <mergeCell ref="B27:C27"/>
    <mergeCell ref="P15:P16"/>
    <mergeCell ref="B17:C17"/>
    <mergeCell ref="B18:C18"/>
    <mergeCell ref="B19:C19"/>
    <mergeCell ref="B20:C20"/>
    <mergeCell ref="B21:C21"/>
    <mergeCell ref="J15:J16"/>
    <mergeCell ref="K15:K16"/>
    <mergeCell ref="L15:L16"/>
    <mergeCell ref="M15:M16"/>
    <mergeCell ref="N15:N16"/>
    <mergeCell ref="O15:O16"/>
    <mergeCell ref="B15:C16"/>
    <mergeCell ref="D15:D16"/>
    <mergeCell ref="E15:E16"/>
    <mergeCell ref="F15:F16"/>
    <mergeCell ref="G15:G16"/>
    <mergeCell ref="H15:H16"/>
    <mergeCell ref="I15:I16"/>
    <mergeCell ref="B22:C22"/>
    <mergeCell ref="B23:C23"/>
    <mergeCell ref="C2:D2"/>
    <mergeCell ref="C3:D3"/>
    <mergeCell ref="C4:D4"/>
    <mergeCell ref="C5:D5"/>
    <mergeCell ref="C6:D6"/>
    <mergeCell ref="C7:D7"/>
    <mergeCell ref="E8:L8"/>
    <mergeCell ref="B13:C14"/>
    <mergeCell ref="D13:P14"/>
  </mergeCells>
  <conditionalFormatting sqref="R30">
    <cfRule type="cellIs" dxfId="159" priority="13" operator="equal">
      <formula>"OK"</formula>
    </cfRule>
    <cfRule type="expression" dxfId="158" priority="14">
      <formula>OR(R30="Error",R30="ERROR")</formula>
    </cfRule>
    <cfRule type="cellIs" dxfId="157" priority="15" operator="equal">
      <formula>"Warning"</formula>
    </cfRule>
  </conditionalFormatting>
  <conditionalFormatting sqref="R52">
    <cfRule type="cellIs" dxfId="156" priority="10" operator="equal">
      <formula>"OK"</formula>
    </cfRule>
    <cfRule type="expression" dxfId="155" priority="11">
      <formula>OR(R52="Error",R52="ERROR")</formula>
    </cfRule>
    <cfRule type="cellIs" dxfId="154" priority="12" operator="equal">
      <formula>"Warning"</formula>
    </cfRule>
  </conditionalFormatting>
  <conditionalFormatting sqref="R72">
    <cfRule type="cellIs" dxfId="153" priority="1" operator="equal">
      <formula>"OK"</formula>
    </cfRule>
    <cfRule type="expression" dxfId="152" priority="2">
      <formula>OR(R72="Error",R72="ERROR")</formula>
    </cfRule>
    <cfRule type="cellIs" dxfId="151" priority="3" operator="equal">
      <formula>"Warning"</formula>
    </cfRule>
  </conditionalFormatting>
  <conditionalFormatting sqref="R74">
    <cfRule type="cellIs" dxfId="150" priority="7" operator="equal">
      <formula>"OK"</formula>
    </cfRule>
    <cfRule type="expression" dxfId="149" priority="8">
      <formula>OR(R74="Error",R74="ERROR")</formula>
    </cfRule>
    <cfRule type="cellIs" dxfId="148" priority="9" operator="equal">
      <formula>"Warning"</formula>
    </cfRule>
  </conditionalFormatting>
  <conditionalFormatting sqref="R102">
    <cfRule type="cellIs" dxfId="147" priority="4" operator="equal">
      <formula>"OK"</formula>
    </cfRule>
    <cfRule type="expression" dxfId="146" priority="5">
      <formula>OR(R102="Error",R102="ERROR")</formula>
    </cfRule>
    <cfRule type="cellIs" dxfId="145" priority="6" operator="equal">
      <formula>"Warning"</formula>
    </cfRule>
  </conditionalFormatting>
  <dataValidations count="5">
    <dataValidation allowBlank="1" showInputMessage="1" showErrorMessage="1" error="Please enter integer" sqref="R85" xr:uid="{4EA14711-AE23-4F50-B8C8-19C8CEFCA07C}"/>
    <dataValidation type="whole" allowBlank="1" showInputMessage="1" showErrorMessage="1" error="Please enter integer" sqref="S84:S96 E62:P62 F63:P63 G64:P64 H65:P65 I66:P66 J67:P67 K68:P68 L69:P69 M70:P70 N71:P71 O72 R100 R86:R96 Q84:Q96 P72:P73" xr:uid="{3F26A8C3-2F4B-4410-BA36-786ADB85E22D}">
      <formula1>-999999999999999</formula1>
      <formula2>999999999999999</formula2>
    </dataValidation>
    <dataValidation type="whole" allowBlank="1" showInputMessage="1" showErrorMessage="1" sqref="F151:K151 E52:P54 E30:P30 R98 G124:M124 G149:M149 D158:E158 D150:K150" xr:uid="{B69602D4-12EE-4F77-8916-72474C3904AF}">
      <formula1>-99999999999</formula1>
      <formula2>99999999999</formula2>
    </dataValidation>
    <dataValidation type="decimal" allowBlank="1" showInputMessage="1" showErrorMessage="1" error="Please enter integer" sqref="E17:P18 F19:P19 G20:P20 H21:P21 I22:P22 J23:P23 K24:P24 L25:P25 M26:P26 N27:P27 O28:P28 P29 E39:P40 F41:P41 G42:P42 H43:P43 I44:P44 J45:P45 K46:P46 L47:P47 M48:P48 N49:P49 O50:P50 P51 E85:P86 F87:P87 G88:P88 H89:P89 I90:P90 J91:P91 K92:P92 L93:P93 M94:P94 N95:P95 O96:P96 P97" xr:uid="{656F8424-5EC0-4AD1-AFAD-936673099F24}">
      <formula1>-999999999999999</formula1>
      <formula2>999999999999999</formula2>
    </dataValidation>
    <dataValidation type="decimal" allowBlank="1" showInputMessage="1" showErrorMessage="1" errorTitle="Error" error="Please enter a number of +/- 11 digits" sqref="E137:F148 H137:I147 H112:H122 E112:E123 I111:I122 F111:F123 T86:U97" xr:uid="{0F034D3C-F5DB-40B2-AE7C-78CAC86888CE}">
      <formula1>-99999999999</formula1>
      <formula2>99999999999</formula2>
    </dataValidation>
  </dataValidations>
  <pageMargins left="0.25" right="0.25" top="0.75" bottom="0.75" header="0.3" footer="0.3"/>
  <pageSetup paperSize="8" scale="58" fitToHeight="0" orientation="landscape" r:id="rId1"/>
  <rowBreaks count="1" manualBreakCount="1">
    <brk id="76" max="2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EE9AEF2-3AA5-4C57-A950-F95B59B0B655}">
          <x14:formula1>
            <xm:f>DropDownList!$E$2:$F$2</xm:f>
          </x14:formula1>
          <xm:sqref>C7 D7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C23EC7-2CF3-424F-B4DE-673B4943DB1E}">
  <sheetPr codeName="Sheet10">
    <pageSetUpPr fitToPage="1"/>
  </sheetPr>
  <dimension ref="A1:X150"/>
  <sheetViews>
    <sheetView topLeftCell="B1" zoomScaleNormal="100" workbookViewId="0">
      <selection activeCell="B1" sqref="B1"/>
    </sheetView>
  </sheetViews>
  <sheetFormatPr defaultColWidth="9.42578125" defaultRowHeight="12.75"/>
  <cols>
    <col min="1" max="1" width="2.42578125" style="45" hidden="1" customWidth="1"/>
    <col min="2" max="3" width="18.42578125" style="45" customWidth="1"/>
    <col min="4" max="4" width="15.42578125" style="45" customWidth="1"/>
    <col min="5" max="16" width="17.42578125" style="45" customWidth="1"/>
    <col min="17" max="17" width="2.42578125" style="45" customWidth="1"/>
    <col min="18" max="18" width="15.42578125" style="45" customWidth="1"/>
    <col min="19" max="19" width="2.42578125" style="45" customWidth="1"/>
    <col min="20" max="21" width="17.42578125" style="45" customWidth="1"/>
    <col min="22" max="22" width="2.42578125" style="45" customWidth="1"/>
    <col min="23" max="23" width="15.42578125" style="45" customWidth="1"/>
    <col min="24" max="24" width="3.42578125" style="45" customWidth="1"/>
    <col min="25" max="16384" width="9.42578125" style="46"/>
  </cols>
  <sheetData>
    <row r="1" spans="1:24" ht="17.25" customHeight="1">
      <c r="B1" s="28" t="s">
        <v>722</v>
      </c>
      <c r="C1" s="29"/>
      <c r="D1" s="29"/>
      <c r="E1" s="29"/>
      <c r="F1" s="29"/>
      <c r="G1" s="29"/>
      <c r="H1" s="29"/>
      <c r="I1" s="29"/>
      <c r="J1" s="29"/>
      <c r="K1" s="29"/>
      <c r="L1" s="29"/>
      <c r="M1" s="29"/>
      <c r="N1" s="29"/>
      <c r="O1" s="29"/>
      <c r="P1" s="29"/>
      <c r="Q1" s="29"/>
      <c r="R1" s="29"/>
      <c r="S1" s="29"/>
      <c r="T1" s="29"/>
      <c r="U1" s="29"/>
      <c r="V1" s="29"/>
      <c r="W1" s="29"/>
      <c r="X1" s="29"/>
    </row>
    <row r="2" spans="1:24" ht="15" customHeight="1">
      <c r="B2" s="328" t="s">
        <v>537</v>
      </c>
      <c r="C2" s="879" t="str">
        <f>'Cover Page'!F15</f>
        <v>&lt;&lt;Enter by Insurer&gt;&gt;</v>
      </c>
      <c r="D2" s="879"/>
      <c r="E2" s="47"/>
      <c r="F2" s="47"/>
      <c r="G2" s="47"/>
      <c r="H2" s="47"/>
      <c r="I2" s="47"/>
      <c r="J2" s="47"/>
      <c r="K2" s="47"/>
      <c r="L2" s="47"/>
      <c r="M2" s="47"/>
    </row>
    <row r="3" spans="1:24" ht="15" customHeight="1">
      <c r="B3" s="328" t="s">
        <v>538</v>
      </c>
      <c r="C3" s="880" t="str">
        <f>TEXT(IF('Cover Page'!P13="","",'Cover Page'!P13), "[$-en-HK,1]dd mmm yyyy")</f>
        <v/>
      </c>
      <c r="D3" s="880"/>
      <c r="E3" s="47"/>
      <c r="F3" s="47"/>
      <c r="G3" s="47"/>
      <c r="H3" s="47"/>
      <c r="I3" s="47"/>
      <c r="J3" s="47"/>
      <c r="K3" s="47"/>
      <c r="L3" s="47"/>
      <c r="M3" s="47"/>
    </row>
    <row r="4" spans="1:24" ht="15" customHeight="1">
      <c r="B4" s="328" t="s">
        <v>539</v>
      </c>
      <c r="C4" s="881"/>
      <c r="D4" s="881"/>
      <c r="E4" s="47"/>
      <c r="F4" s="47"/>
      <c r="G4" s="47"/>
      <c r="H4" s="47"/>
      <c r="I4" s="47"/>
      <c r="J4" s="47"/>
      <c r="K4" s="47"/>
      <c r="L4" s="47"/>
      <c r="M4" s="47"/>
    </row>
    <row r="5" spans="1:24" ht="15" customHeight="1">
      <c r="B5" s="328" t="s">
        <v>662</v>
      </c>
      <c r="C5" s="882"/>
      <c r="D5" s="882"/>
      <c r="E5" s="47"/>
      <c r="F5" s="47"/>
      <c r="G5" s="47"/>
      <c r="H5" s="47"/>
      <c r="I5" s="47"/>
      <c r="J5" s="47"/>
      <c r="K5" s="47"/>
      <c r="L5" s="47"/>
      <c r="M5" s="47"/>
    </row>
    <row r="6" spans="1:24" ht="15" customHeight="1">
      <c r="B6" s="328" t="s">
        <v>663</v>
      </c>
      <c r="C6" s="882"/>
      <c r="D6" s="882"/>
      <c r="E6" s="354"/>
      <c r="F6" s="354"/>
      <c r="G6" s="354"/>
      <c r="H6" s="354"/>
      <c r="I6" s="354"/>
      <c r="J6" s="354"/>
      <c r="K6" s="354"/>
      <c r="L6" s="354"/>
      <c r="M6" s="354"/>
    </row>
    <row r="7" spans="1:24" ht="15" customHeight="1">
      <c r="B7" s="328" t="s">
        <v>664</v>
      </c>
      <c r="C7" s="826" t="e">
        <f>IF(VLOOKUP(LEFT(C6,7),'B.G.TR WS Generator'!$A:$C,3,FALSE)="Direct","Accident Year",
IF(VLOOKUP(LEFT(C6,7),'B.G.TR WS Generator'!$A:$C,3,FALSE)="RI Prop Treaty","Underwriting Year",
IF(VLOOKUP(LEFT(C6,7),'B.G.TR WS Generator'!$A:$C,3,FALSE)="RI NonProp Treaty","Underwriting Year",
IF(VLOOKUP(LEFT(C6,7),'B.G.TR WS Generator'!$A:$C,3,FALSE)="RI Prop Fac",IF(OR('Cover Page'!P18="General Business - Reinsurer",'Cover Page'!P18="Composite Business - Reinsurer"),"Underwriting Year","Accident Year"),
IF(VLOOKUP(LEFT(C6,7),'B.G.TR WS Generator'!$A:$C,3,FALSE)="RI NonProp Fac",IF(OR('Cover Page'!P18="General Business - Reinsurer",'Cover Page'!P18="Composite Business - Reinsurer"),"Underwriting Year","Accident Year"),"Accident Year")))))</f>
        <v>#N/A</v>
      </c>
      <c r="D7" s="827"/>
      <c r="M7" s="354"/>
    </row>
    <row r="8" spans="1:24" ht="15" hidden="1" customHeight="1">
      <c r="C8" s="355"/>
      <c r="D8" s="354"/>
      <c r="E8" s="386"/>
      <c r="F8" s="386"/>
      <c r="G8" s="386"/>
      <c r="H8" s="386"/>
      <c r="I8" s="386"/>
      <c r="J8" s="386"/>
      <c r="K8" s="386"/>
      <c r="L8" s="386"/>
      <c r="M8" s="354"/>
    </row>
    <row r="9" spans="1:24" ht="15" hidden="1" customHeight="1">
      <c r="A9" s="355"/>
      <c r="B9" s="355"/>
      <c r="C9" s="355"/>
      <c r="D9" s="354"/>
      <c r="E9" s="354"/>
      <c r="J9" s="354"/>
      <c r="K9" s="354"/>
      <c r="L9" s="354"/>
      <c r="M9" s="354"/>
    </row>
    <row r="10" spans="1:24" ht="15" customHeight="1">
      <c r="B10" s="356" t="s">
        <v>540</v>
      </c>
      <c r="C10" s="355"/>
      <c r="D10" s="354"/>
      <c r="E10" s="354"/>
      <c r="F10" s="354"/>
      <c r="G10" s="354"/>
      <c r="H10" s="354"/>
      <c r="I10" s="354"/>
      <c r="J10" s="354"/>
      <c r="K10" s="354"/>
      <c r="L10" s="354"/>
      <c r="M10" s="354"/>
    </row>
    <row r="11" spans="1:24" s="75" customFormat="1" ht="15" customHeight="1">
      <c r="A11" s="387"/>
      <c r="B11" s="357" t="s">
        <v>723</v>
      </c>
      <c r="C11" s="74"/>
      <c r="D11" s="74"/>
      <c r="E11" s="74"/>
      <c r="F11" s="74"/>
      <c r="G11" s="74"/>
      <c r="H11" s="74"/>
      <c r="I11" s="74"/>
      <c r="J11" s="74"/>
      <c r="K11" s="74"/>
      <c r="L11" s="74"/>
      <c r="M11" s="74"/>
      <c r="N11" s="74"/>
      <c r="O11" s="74"/>
      <c r="P11" s="48"/>
      <c r="Q11" s="48"/>
      <c r="R11" s="48"/>
      <c r="S11" s="48"/>
      <c r="T11" s="48"/>
      <c r="U11" s="48"/>
      <c r="V11" s="48"/>
      <c r="W11" s="48"/>
      <c r="X11" s="48"/>
    </row>
    <row r="12" spans="1:24" ht="15" customHeight="1">
      <c r="B12" s="359"/>
      <c r="C12" s="360"/>
      <c r="D12" s="384"/>
      <c r="E12" s="361" t="s">
        <v>666</v>
      </c>
      <c r="F12" s="361" t="s">
        <v>542</v>
      </c>
      <c r="G12" s="361" t="s">
        <v>543</v>
      </c>
      <c r="H12" s="361" t="s">
        <v>544</v>
      </c>
      <c r="I12" s="361" t="s">
        <v>545</v>
      </c>
      <c r="J12" s="361" t="s">
        <v>667</v>
      </c>
      <c r="K12" s="361" t="s">
        <v>546</v>
      </c>
      <c r="L12" s="361" t="s">
        <v>547</v>
      </c>
      <c r="M12" s="361" t="s">
        <v>548</v>
      </c>
      <c r="N12" s="361" t="s">
        <v>549</v>
      </c>
      <c r="O12" s="361" t="s">
        <v>550</v>
      </c>
      <c r="P12" s="361" t="s">
        <v>551</v>
      </c>
      <c r="Q12" s="50"/>
      <c r="R12" s="50"/>
      <c r="S12" s="50"/>
      <c r="T12" s="50"/>
      <c r="U12" s="50"/>
      <c r="V12" s="50"/>
      <c r="W12" s="50"/>
    </row>
    <row r="13" spans="1:24" ht="15" customHeight="1">
      <c r="B13" s="830" t="e">
        <f>$C$7</f>
        <v>#N/A</v>
      </c>
      <c r="C13" s="831"/>
      <c r="D13" s="834" t="s">
        <v>668</v>
      </c>
      <c r="E13" s="835"/>
      <c r="F13" s="835"/>
      <c r="G13" s="835"/>
      <c r="H13" s="835"/>
      <c r="I13" s="835"/>
      <c r="J13" s="835"/>
      <c r="K13" s="835"/>
      <c r="L13" s="835"/>
      <c r="M13" s="835"/>
      <c r="N13" s="835"/>
      <c r="O13" s="835"/>
      <c r="P13" s="836"/>
      <c r="Q13" s="50"/>
      <c r="R13" s="50"/>
      <c r="S13" s="50"/>
      <c r="T13" s="50"/>
      <c r="U13" s="50"/>
      <c r="V13" s="50"/>
      <c r="W13" s="50"/>
    </row>
    <row r="14" spans="1:24" ht="15" customHeight="1">
      <c r="B14" s="832"/>
      <c r="C14" s="833"/>
      <c r="D14" s="837"/>
      <c r="E14" s="838"/>
      <c r="F14" s="838"/>
      <c r="G14" s="838"/>
      <c r="H14" s="838"/>
      <c r="I14" s="838"/>
      <c r="J14" s="838"/>
      <c r="K14" s="838"/>
      <c r="L14" s="838"/>
      <c r="M14" s="838"/>
      <c r="N14" s="838"/>
      <c r="O14" s="838"/>
      <c r="P14" s="839"/>
      <c r="Q14" s="50"/>
      <c r="R14" s="50"/>
      <c r="S14" s="50"/>
      <c r="T14" s="50"/>
      <c r="U14" s="50"/>
      <c r="V14" s="50"/>
      <c r="W14" s="50"/>
    </row>
    <row r="15" spans="1:24" ht="15" customHeight="1">
      <c r="B15" s="846" t="s">
        <v>669</v>
      </c>
      <c r="C15" s="847"/>
      <c r="D15" s="854"/>
      <c r="E15" s="844">
        <f>B18</f>
        <v>-11</v>
      </c>
      <c r="F15" s="844">
        <f t="shared" ref="F15:P15" si="0">E15+1</f>
        <v>-10</v>
      </c>
      <c r="G15" s="844">
        <f t="shared" si="0"/>
        <v>-9</v>
      </c>
      <c r="H15" s="844">
        <f t="shared" si="0"/>
        <v>-8</v>
      </c>
      <c r="I15" s="844">
        <f t="shared" si="0"/>
        <v>-7</v>
      </c>
      <c r="J15" s="844">
        <f t="shared" si="0"/>
        <v>-6</v>
      </c>
      <c r="K15" s="844">
        <f t="shared" si="0"/>
        <v>-5</v>
      </c>
      <c r="L15" s="844">
        <f t="shared" si="0"/>
        <v>-4</v>
      </c>
      <c r="M15" s="844">
        <f t="shared" si="0"/>
        <v>-3</v>
      </c>
      <c r="N15" s="844">
        <f t="shared" si="0"/>
        <v>-2</v>
      </c>
      <c r="O15" s="844">
        <f t="shared" si="0"/>
        <v>-1</v>
      </c>
      <c r="P15" s="883">
        <f t="shared" si="0"/>
        <v>0</v>
      </c>
      <c r="Q15" s="50"/>
      <c r="R15" s="50"/>
      <c r="S15" s="50"/>
      <c r="T15" s="50"/>
      <c r="U15" s="50"/>
      <c r="V15" s="50"/>
      <c r="W15" s="50"/>
    </row>
    <row r="16" spans="1:24" ht="15" customHeight="1">
      <c r="B16" s="848"/>
      <c r="C16" s="849"/>
      <c r="D16" s="855"/>
      <c r="E16" s="845"/>
      <c r="F16" s="845"/>
      <c r="G16" s="845"/>
      <c r="H16" s="845"/>
      <c r="I16" s="845"/>
      <c r="J16" s="845"/>
      <c r="K16" s="845"/>
      <c r="L16" s="845"/>
      <c r="M16" s="845"/>
      <c r="N16" s="845"/>
      <c r="O16" s="845"/>
      <c r="P16" s="883"/>
      <c r="Q16" s="50"/>
      <c r="R16" s="50"/>
      <c r="S16" s="50"/>
      <c r="T16" s="50"/>
      <c r="U16" s="50"/>
      <c r="V16" s="50"/>
      <c r="W16" s="50"/>
    </row>
    <row r="17" spans="2:23" ht="15" customHeight="1">
      <c r="B17" s="842" t="s">
        <v>670</v>
      </c>
      <c r="C17" s="843"/>
      <c r="D17" s="361" t="s">
        <v>671</v>
      </c>
      <c r="E17" s="51"/>
      <c r="F17" s="52"/>
      <c r="G17" s="52"/>
      <c r="H17" s="52"/>
      <c r="I17" s="52"/>
      <c r="J17" s="52"/>
      <c r="K17" s="52"/>
      <c r="L17" s="52"/>
      <c r="M17" s="52"/>
      <c r="N17" s="52"/>
      <c r="O17" s="52"/>
      <c r="P17" s="52"/>
      <c r="Q17" s="50"/>
      <c r="R17" s="50"/>
      <c r="S17" s="50"/>
      <c r="T17" s="50"/>
      <c r="U17" s="50"/>
      <c r="V17" s="50"/>
      <c r="W17" s="50"/>
    </row>
    <row r="18" spans="2:23" ht="15" customHeight="1">
      <c r="B18" s="816">
        <f t="shared" ref="B18:B28" si="1">+B19-1</f>
        <v>-11</v>
      </c>
      <c r="C18" s="817"/>
      <c r="D18" s="361" t="s">
        <v>672</v>
      </c>
      <c r="E18" s="51"/>
      <c r="F18" s="52"/>
      <c r="G18" s="52"/>
      <c r="H18" s="52"/>
      <c r="I18" s="52"/>
      <c r="J18" s="52"/>
      <c r="K18" s="52"/>
      <c r="L18" s="52"/>
      <c r="M18" s="52"/>
      <c r="N18" s="52"/>
      <c r="O18" s="52"/>
      <c r="P18" s="52"/>
      <c r="Q18" s="50"/>
      <c r="R18" s="50"/>
      <c r="S18" s="50"/>
      <c r="T18" s="50"/>
      <c r="U18" s="50"/>
      <c r="V18" s="50"/>
      <c r="W18" s="50"/>
    </row>
    <row r="19" spans="2:23" ht="15" customHeight="1">
      <c r="B19" s="816">
        <f t="shared" si="1"/>
        <v>-10</v>
      </c>
      <c r="C19" s="817"/>
      <c r="D19" s="361" t="s">
        <v>673</v>
      </c>
      <c r="E19" s="53"/>
      <c r="F19" s="52"/>
      <c r="G19" s="52"/>
      <c r="H19" s="52"/>
      <c r="I19" s="52"/>
      <c r="J19" s="52"/>
      <c r="K19" s="52"/>
      <c r="L19" s="52"/>
      <c r="M19" s="52"/>
      <c r="N19" s="52"/>
      <c r="O19" s="52"/>
      <c r="P19" s="52"/>
      <c r="Q19" s="50"/>
      <c r="R19" s="50"/>
      <c r="S19" s="50"/>
      <c r="T19" s="50"/>
      <c r="U19" s="50"/>
      <c r="V19" s="50"/>
      <c r="W19" s="50"/>
    </row>
    <row r="20" spans="2:23" ht="15" customHeight="1">
      <c r="B20" s="816">
        <f t="shared" si="1"/>
        <v>-9</v>
      </c>
      <c r="C20" s="817"/>
      <c r="D20" s="361" t="s">
        <v>674</v>
      </c>
      <c r="E20" s="53"/>
      <c r="F20" s="53"/>
      <c r="G20" s="52"/>
      <c r="H20" s="52"/>
      <c r="I20" s="52"/>
      <c r="J20" s="52"/>
      <c r="K20" s="52"/>
      <c r="L20" s="52"/>
      <c r="M20" s="52"/>
      <c r="N20" s="52"/>
      <c r="O20" s="52"/>
      <c r="P20" s="52"/>
      <c r="Q20" s="50"/>
      <c r="R20" s="50"/>
      <c r="S20" s="50"/>
      <c r="T20" s="50"/>
      <c r="U20" s="50"/>
      <c r="V20" s="50"/>
      <c r="W20" s="50"/>
    </row>
    <row r="21" spans="2:23" ht="15" customHeight="1">
      <c r="B21" s="816">
        <f t="shared" si="1"/>
        <v>-8</v>
      </c>
      <c r="C21" s="817"/>
      <c r="D21" s="361" t="s">
        <v>675</v>
      </c>
      <c r="E21" s="53"/>
      <c r="F21" s="53"/>
      <c r="G21" s="53"/>
      <c r="H21" s="52"/>
      <c r="I21" s="52"/>
      <c r="J21" s="52"/>
      <c r="K21" s="52"/>
      <c r="L21" s="52"/>
      <c r="M21" s="52"/>
      <c r="N21" s="52"/>
      <c r="O21" s="52"/>
      <c r="P21" s="52"/>
      <c r="Q21" s="50"/>
      <c r="R21" s="50"/>
      <c r="S21" s="50"/>
      <c r="T21" s="50"/>
      <c r="U21" s="50"/>
      <c r="V21" s="50"/>
      <c r="W21" s="50"/>
    </row>
    <row r="22" spans="2:23" ht="15" customHeight="1">
      <c r="B22" s="816">
        <f t="shared" si="1"/>
        <v>-7</v>
      </c>
      <c r="C22" s="817"/>
      <c r="D22" s="361" t="s">
        <v>676</v>
      </c>
      <c r="E22" s="53"/>
      <c r="F22" s="53"/>
      <c r="G22" s="53"/>
      <c r="H22" s="53"/>
      <c r="I22" s="52"/>
      <c r="J22" s="52"/>
      <c r="K22" s="52"/>
      <c r="L22" s="52"/>
      <c r="M22" s="52"/>
      <c r="N22" s="52"/>
      <c r="O22" s="52"/>
      <c r="P22" s="52"/>
      <c r="Q22" s="50"/>
      <c r="R22" s="50"/>
      <c r="S22" s="50"/>
      <c r="T22" s="50"/>
      <c r="U22" s="50"/>
      <c r="V22" s="50"/>
      <c r="W22" s="50"/>
    </row>
    <row r="23" spans="2:23" ht="15" customHeight="1">
      <c r="B23" s="816">
        <f t="shared" si="1"/>
        <v>-6</v>
      </c>
      <c r="C23" s="817"/>
      <c r="D23" s="361" t="s">
        <v>677</v>
      </c>
      <c r="E23" s="53"/>
      <c r="F23" s="53"/>
      <c r="G23" s="53"/>
      <c r="H23" s="53"/>
      <c r="I23" s="53"/>
      <c r="J23" s="52"/>
      <c r="K23" s="52"/>
      <c r="L23" s="52"/>
      <c r="M23" s="52"/>
      <c r="N23" s="52"/>
      <c r="O23" s="52"/>
      <c r="P23" s="52"/>
      <c r="Q23" s="50"/>
      <c r="R23" s="50"/>
      <c r="S23" s="50"/>
      <c r="T23" s="50"/>
      <c r="U23" s="50"/>
      <c r="V23" s="50"/>
      <c r="W23" s="50"/>
    </row>
    <row r="24" spans="2:23" ht="15" customHeight="1">
      <c r="B24" s="816">
        <f t="shared" si="1"/>
        <v>-5</v>
      </c>
      <c r="C24" s="817"/>
      <c r="D24" s="361" t="s">
        <v>678</v>
      </c>
      <c r="E24" s="53"/>
      <c r="F24" s="53"/>
      <c r="G24" s="53"/>
      <c r="H24" s="53"/>
      <c r="I24" s="53"/>
      <c r="J24" s="53"/>
      <c r="K24" s="52"/>
      <c r="L24" s="52"/>
      <c r="M24" s="52"/>
      <c r="N24" s="52"/>
      <c r="O24" s="52"/>
      <c r="P24" s="52"/>
      <c r="Q24" s="50"/>
      <c r="R24" s="50"/>
      <c r="S24" s="50"/>
      <c r="T24" s="50"/>
      <c r="U24" s="50"/>
      <c r="V24" s="50"/>
      <c r="W24" s="50"/>
    </row>
    <row r="25" spans="2:23" ht="15" customHeight="1">
      <c r="B25" s="816">
        <f t="shared" si="1"/>
        <v>-4</v>
      </c>
      <c r="C25" s="817"/>
      <c r="D25" s="361" t="s">
        <v>679</v>
      </c>
      <c r="E25" s="53"/>
      <c r="F25" s="53"/>
      <c r="G25" s="53"/>
      <c r="H25" s="53"/>
      <c r="I25" s="53"/>
      <c r="J25" s="53"/>
      <c r="K25" s="53"/>
      <c r="L25" s="52"/>
      <c r="M25" s="52"/>
      <c r="N25" s="52"/>
      <c r="O25" s="52"/>
      <c r="P25" s="52"/>
      <c r="Q25" s="50"/>
      <c r="R25" s="50"/>
      <c r="S25" s="50"/>
      <c r="T25" s="50"/>
      <c r="U25" s="50"/>
      <c r="V25" s="50"/>
      <c r="W25" s="50"/>
    </row>
    <row r="26" spans="2:23" ht="15" customHeight="1">
      <c r="B26" s="816">
        <f t="shared" si="1"/>
        <v>-3</v>
      </c>
      <c r="C26" s="817"/>
      <c r="D26" s="361" t="s">
        <v>680</v>
      </c>
      <c r="E26" s="53"/>
      <c r="F26" s="53"/>
      <c r="G26" s="53"/>
      <c r="H26" s="53"/>
      <c r="I26" s="53"/>
      <c r="J26" s="53"/>
      <c r="K26" s="53"/>
      <c r="L26" s="53"/>
      <c r="M26" s="52"/>
      <c r="N26" s="52"/>
      <c r="O26" s="52"/>
      <c r="P26" s="52"/>
      <c r="Q26" s="50"/>
      <c r="R26" s="50"/>
      <c r="S26" s="50"/>
      <c r="T26" s="50"/>
      <c r="U26" s="50"/>
      <c r="V26" s="50"/>
      <c r="W26" s="50"/>
    </row>
    <row r="27" spans="2:23" ht="15" customHeight="1">
      <c r="B27" s="816">
        <f t="shared" si="1"/>
        <v>-2</v>
      </c>
      <c r="C27" s="817"/>
      <c r="D27" s="361" t="s">
        <v>681</v>
      </c>
      <c r="E27" s="53"/>
      <c r="F27" s="53"/>
      <c r="G27" s="53"/>
      <c r="H27" s="53"/>
      <c r="I27" s="53"/>
      <c r="J27" s="53"/>
      <c r="K27" s="53"/>
      <c r="L27" s="53"/>
      <c r="M27" s="53"/>
      <c r="N27" s="52"/>
      <c r="O27" s="52"/>
      <c r="P27" s="52"/>
      <c r="Q27" s="50"/>
      <c r="R27" s="50"/>
      <c r="S27" s="50"/>
      <c r="T27" s="50"/>
      <c r="U27" s="50"/>
      <c r="V27" s="50"/>
      <c r="W27" s="50"/>
    </row>
    <row r="28" spans="2:23" ht="15" customHeight="1">
      <c r="B28" s="816">
        <f t="shared" si="1"/>
        <v>-1</v>
      </c>
      <c r="C28" s="817"/>
      <c r="D28" s="361" t="s">
        <v>682</v>
      </c>
      <c r="E28" s="53"/>
      <c r="F28" s="53"/>
      <c r="G28" s="53"/>
      <c r="H28" s="53"/>
      <c r="I28" s="53"/>
      <c r="J28" s="53"/>
      <c r="K28" s="53"/>
      <c r="L28" s="53"/>
      <c r="M28" s="53"/>
      <c r="N28" s="53"/>
      <c r="O28" s="52"/>
      <c r="P28" s="52"/>
      <c r="Q28" s="50"/>
      <c r="R28" s="50"/>
      <c r="S28" s="50"/>
      <c r="T28" s="50"/>
      <c r="U28" s="50"/>
      <c r="V28" s="50"/>
      <c r="W28" s="50"/>
    </row>
    <row r="29" spans="2:23" ht="15" customHeight="1">
      <c r="B29" s="816">
        <f>'Cover Page'!H13</f>
        <v>0</v>
      </c>
      <c r="C29" s="817"/>
      <c r="D29" s="361" t="s">
        <v>683</v>
      </c>
      <c r="E29" s="53"/>
      <c r="F29" s="53"/>
      <c r="G29" s="53"/>
      <c r="H29" s="53"/>
      <c r="I29" s="53"/>
      <c r="J29" s="53"/>
      <c r="K29" s="53"/>
      <c r="L29" s="53"/>
      <c r="M29" s="53"/>
      <c r="N29" s="53"/>
      <c r="O29" s="53"/>
      <c r="P29" s="52"/>
      <c r="Q29" s="50"/>
      <c r="R29" s="50" t="s">
        <v>684</v>
      </c>
      <c r="S29" s="50"/>
      <c r="T29" s="50"/>
      <c r="U29" s="50"/>
      <c r="V29" s="50"/>
      <c r="W29" s="50"/>
    </row>
    <row r="30" spans="2:23" ht="15" customHeight="1">
      <c r="B30" s="842" t="s">
        <v>685</v>
      </c>
      <c r="C30" s="843"/>
      <c r="D30" s="361" t="s">
        <v>686</v>
      </c>
      <c r="E30" s="76">
        <f t="shared" ref="E30:P30" si="2">SUM(E17:E29)</f>
        <v>0</v>
      </c>
      <c r="F30" s="66">
        <f t="shared" si="2"/>
        <v>0</v>
      </c>
      <c r="G30" s="66">
        <f t="shared" si="2"/>
        <v>0</v>
      </c>
      <c r="H30" s="66">
        <f t="shared" si="2"/>
        <v>0</v>
      </c>
      <c r="I30" s="66">
        <f t="shared" si="2"/>
        <v>0</v>
      </c>
      <c r="J30" s="66">
        <f t="shared" si="2"/>
        <v>0</v>
      </c>
      <c r="K30" s="66">
        <f t="shared" si="2"/>
        <v>0</v>
      </c>
      <c r="L30" s="66">
        <f t="shared" si="2"/>
        <v>0</v>
      </c>
      <c r="M30" s="66">
        <f t="shared" si="2"/>
        <v>0</v>
      </c>
      <c r="N30" s="66">
        <f t="shared" si="2"/>
        <v>0</v>
      </c>
      <c r="O30" s="66">
        <f t="shared" si="2"/>
        <v>0</v>
      </c>
      <c r="P30" s="66">
        <f t="shared" si="2"/>
        <v>0</v>
      </c>
      <c r="Q30" s="50"/>
      <c r="R30" s="56" t="str">
        <f>IF(SUM(E19:E29,F20:F29,G21:G29,H22:H29,I23:I29,J24:J29,K25:K29,L26:L29,M27:M29,N28:N29,O29)=0,"OK","Error")</f>
        <v>OK</v>
      </c>
      <c r="S30" s="50"/>
      <c r="T30" s="50"/>
      <c r="U30" s="50"/>
      <c r="V30" s="50"/>
      <c r="W30" s="50"/>
    </row>
    <row r="31" spans="2:23" ht="15" customHeight="1">
      <c r="B31" s="50"/>
      <c r="C31" s="50"/>
      <c r="D31" s="50"/>
      <c r="E31" s="50"/>
      <c r="F31" s="50"/>
      <c r="G31" s="50"/>
      <c r="H31" s="50"/>
      <c r="I31" s="50"/>
      <c r="J31" s="50"/>
      <c r="K31" s="50"/>
      <c r="L31" s="50"/>
      <c r="M31" s="50"/>
      <c r="N31" s="50"/>
      <c r="O31" s="50"/>
      <c r="P31" s="50"/>
      <c r="Q31" s="50"/>
      <c r="R31" s="50"/>
      <c r="S31" s="50"/>
      <c r="T31" s="50"/>
      <c r="U31" s="50"/>
      <c r="V31" s="50"/>
      <c r="W31" s="50"/>
    </row>
    <row r="32" spans="2:23" ht="15" hidden="1" customHeight="1">
      <c r="B32" s="50"/>
      <c r="C32" s="50"/>
      <c r="D32" s="50"/>
      <c r="E32" s="50"/>
      <c r="F32" s="50"/>
      <c r="G32" s="50"/>
      <c r="H32" s="50"/>
      <c r="I32" s="50"/>
      <c r="J32" s="50"/>
      <c r="K32" s="50"/>
      <c r="L32" s="50"/>
      <c r="M32" s="50"/>
      <c r="N32" s="50"/>
      <c r="O32" s="50"/>
      <c r="P32" s="50"/>
      <c r="Q32" s="50"/>
      <c r="R32" s="50"/>
      <c r="S32" s="50"/>
      <c r="T32" s="50"/>
      <c r="U32" s="50"/>
      <c r="V32" s="50"/>
      <c r="W32" s="50"/>
    </row>
    <row r="33" spans="2:24" ht="15" customHeight="1">
      <c r="B33" s="357" t="s">
        <v>724</v>
      </c>
      <c r="C33" s="74"/>
      <c r="D33" s="74"/>
      <c r="E33" s="74"/>
      <c r="F33" s="74"/>
      <c r="G33" s="74"/>
      <c r="H33" s="74"/>
      <c r="I33" s="74"/>
      <c r="J33" s="74"/>
      <c r="K33" s="74"/>
      <c r="L33" s="74"/>
      <c r="M33" s="74"/>
      <c r="N33" s="74"/>
      <c r="O33" s="74"/>
      <c r="P33" s="48"/>
      <c r="Q33" s="48"/>
      <c r="R33" s="48"/>
      <c r="S33" s="48"/>
      <c r="T33" s="48"/>
      <c r="U33" s="48"/>
      <c r="V33" s="48"/>
      <c r="W33" s="48"/>
      <c r="X33" s="48"/>
    </row>
    <row r="34" spans="2:24" ht="15" customHeight="1">
      <c r="B34" s="359"/>
      <c r="C34" s="360"/>
      <c r="D34" s="384"/>
      <c r="E34" s="361" t="s">
        <v>666</v>
      </c>
      <c r="F34" s="361" t="s">
        <v>542</v>
      </c>
      <c r="G34" s="361" t="s">
        <v>543</v>
      </c>
      <c r="H34" s="361" t="s">
        <v>544</v>
      </c>
      <c r="I34" s="361" t="s">
        <v>545</v>
      </c>
      <c r="J34" s="361" t="s">
        <v>667</v>
      </c>
      <c r="K34" s="361" t="s">
        <v>546</v>
      </c>
      <c r="L34" s="361" t="s">
        <v>547</v>
      </c>
      <c r="M34" s="361" t="s">
        <v>548</v>
      </c>
      <c r="N34" s="361" t="s">
        <v>549</v>
      </c>
      <c r="O34" s="361" t="s">
        <v>550</v>
      </c>
      <c r="P34" s="361" t="s">
        <v>551</v>
      </c>
      <c r="Q34" s="50"/>
      <c r="R34" s="50"/>
      <c r="S34" s="50"/>
      <c r="T34" s="50"/>
      <c r="U34" s="50"/>
      <c r="V34" s="50"/>
      <c r="W34" s="50"/>
    </row>
    <row r="35" spans="2:24" ht="15" customHeight="1">
      <c r="B35" s="830" t="e">
        <f>$C$7</f>
        <v>#N/A</v>
      </c>
      <c r="C35" s="831"/>
      <c r="D35" s="852" t="s">
        <v>688</v>
      </c>
      <c r="E35" s="853"/>
      <c r="F35" s="853"/>
      <c r="G35" s="853"/>
      <c r="H35" s="853"/>
      <c r="I35" s="853"/>
      <c r="J35" s="853"/>
      <c r="K35" s="853"/>
      <c r="L35" s="853"/>
      <c r="M35" s="853"/>
      <c r="N35" s="853"/>
      <c r="O35" s="853"/>
      <c r="P35" s="853"/>
      <c r="Q35" s="50"/>
      <c r="R35" s="50"/>
      <c r="S35" s="50"/>
      <c r="T35" s="50"/>
      <c r="U35" s="50"/>
      <c r="V35" s="50"/>
      <c r="W35" s="50"/>
    </row>
    <row r="36" spans="2:24" ht="15" customHeight="1">
      <c r="B36" s="832"/>
      <c r="C36" s="833"/>
      <c r="D36" s="853"/>
      <c r="E36" s="853"/>
      <c r="F36" s="853"/>
      <c r="G36" s="853"/>
      <c r="H36" s="853"/>
      <c r="I36" s="853"/>
      <c r="J36" s="853"/>
      <c r="K36" s="853"/>
      <c r="L36" s="853"/>
      <c r="M36" s="853"/>
      <c r="N36" s="853"/>
      <c r="O36" s="853"/>
      <c r="P36" s="853"/>
      <c r="Q36" s="50"/>
      <c r="R36" s="50"/>
      <c r="S36" s="50"/>
      <c r="T36" s="50"/>
      <c r="U36" s="50"/>
      <c r="V36" s="50"/>
      <c r="W36" s="50"/>
    </row>
    <row r="37" spans="2:24" ht="15" customHeight="1">
      <c r="B37" s="846" t="s">
        <v>669</v>
      </c>
      <c r="C37" s="847"/>
      <c r="D37" s="854"/>
      <c r="E37" s="844">
        <f>B40</f>
        <v>-11</v>
      </c>
      <c r="F37" s="844">
        <f t="shared" ref="F37:P37" si="3">E37+1</f>
        <v>-10</v>
      </c>
      <c r="G37" s="844">
        <f t="shared" si="3"/>
        <v>-9</v>
      </c>
      <c r="H37" s="844">
        <f t="shared" si="3"/>
        <v>-8</v>
      </c>
      <c r="I37" s="844">
        <f t="shared" si="3"/>
        <v>-7</v>
      </c>
      <c r="J37" s="844">
        <f t="shared" si="3"/>
        <v>-6</v>
      </c>
      <c r="K37" s="844">
        <f t="shared" si="3"/>
        <v>-5</v>
      </c>
      <c r="L37" s="844">
        <f t="shared" si="3"/>
        <v>-4</v>
      </c>
      <c r="M37" s="844">
        <f t="shared" si="3"/>
        <v>-3</v>
      </c>
      <c r="N37" s="844">
        <f t="shared" si="3"/>
        <v>-2</v>
      </c>
      <c r="O37" s="844">
        <f t="shared" si="3"/>
        <v>-1</v>
      </c>
      <c r="P37" s="883">
        <f t="shared" si="3"/>
        <v>0</v>
      </c>
      <c r="Q37" s="50"/>
      <c r="R37" s="50"/>
      <c r="S37" s="50"/>
      <c r="T37" s="50"/>
      <c r="U37" s="50"/>
      <c r="V37" s="50"/>
      <c r="W37" s="50"/>
    </row>
    <row r="38" spans="2:24" ht="15" customHeight="1">
      <c r="B38" s="848"/>
      <c r="C38" s="849"/>
      <c r="D38" s="855"/>
      <c r="E38" s="845"/>
      <c r="F38" s="845"/>
      <c r="G38" s="845"/>
      <c r="H38" s="845"/>
      <c r="I38" s="845"/>
      <c r="J38" s="845"/>
      <c r="K38" s="845"/>
      <c r="L38" s="845"/>
      <c r="M38" s="845"/>
      <c r="N38" s="845"/>
      <c r="O38" s="845"/>
      <c r="P38" s="883"/>
      <c r="Q38" s="50"/>
      <c r="R38" s="50"/>
      <c r="S38" s="50"/>
      <c r="T38" s="50"/>
      <c r="U38" s="50"/>
      <c r="V38" s="50"/>
      <c r="W38" s="50"/>
    </row>
    <row r="39" spans="2:24" ht="15" customHeight="1">
      <c r="B39" s="842" t="s">
        <v>670</v>
      </c>
      <c r="C39" s="843"/>
      <c r="D39" s="361" t="s">
        <v>671</v>
      </c>
      <c r="E39" s="51"/>
      <c r="F39" s="52"/>
      <c r="G39" s="52"/>
      <c r="H39" s="52"/>
      <c r="I39" s="52"/>
      <c r="J39" s="52"/>
      <c r="K39" s="52"/>
      <c r="L39" s="52"/>
      <c r="M39" s="52"/>
      <c r="N39" s="52"/>
      <c r="O39" s="52"/>
      <c r="P39" s="52"/>
      <c r="Q39" s="50"/>
      <c r="R39" s="50"/>
      <c r="S39" s="50"/>
      <c r="T39" s="50"/>
      <c r="U39" s="50"/>
      <c r="V39" s="50"/>
      <c r="W39" s="50"/>
    </row>
    <row r="40" spans="2:24" ht="15" customHeight="1">
      <c r="B40" s="816">
        <f t="shared" ref="B40:B50" si="4">+B41-1</f>
        <v>-11</v>
      </c>
      <c r="C40" s="817"/>
      <c r="D40" s="361" t="s">
        <v>672</v>
      </c>
      <c r="E40" s="51"/>
      <c r="F40" s="52"/>
      <c r="G40" s="52"/>
      <c r="H40" s="52"/>
      <c r="I40" s="52"/>
      <c r="J40" s="52"/>
      <c r="K40" s="52"/>
      <c r="L40" s="52"/>
      <c r="M40" s="52"/>
      <c r="N40" s="52"/>
      <c r="O40" s="52"/>
      <c r="P40" s="52"/>
      <c r="Q40" s="50"/>
      <c r="R40" s="50"/>
      <c r="S40" s="50"/>
      <c r="T40" s="50"/>
      <c r="U40" s="50"/>
      <c r="V40" s="50"/>
      <c r="W40" s="50"/>
    </row>
    <row r="41" spans="2:24" ht="15" customHeight="1">
      <c r="B41" s="816">
        <f t="shared" si="4"/>
        <v>-10</v>
      </c>
      <c r="C41" s="817"/>
      <c r="D41" s="361" t="s">
        <v>673</v>
      </c>
      <c r="E41" s="53"/>
      <c r="F41" s="52"/>
      <c r="G41" s="52"/>
      <c r="H41" s="52"/>
      <c r="I41" s="52"/>
      <c r="J41" s="52"/>
      <c r="K41" s="52"/>
      <c r="L41" s="52"/>
      <c r="M41" s="52"/>
      <c r="N41" s="52"/>
      <c r="O41" s="52"/>
      <c r="P41" s="52"/>
      <c r="Q41" s="50"/>
      <c r="R41" s="50"/>
      <c r="S41" s="50"/>
      <c r="T41" s="50"/>
      <c r="U41" s="50"/>
      <c r="V41" s="50"/>
      <c r="W41" s="50"/>
    </row>
    <row r="42" spans="2:24" ht="15" customHeight="1">
      <c r="B42" s="816">
        <f t="shared" si="4"/>
        <v>-9</v>
      </c>
      <c r="C42" s="817"/>
      <c r="D42" s="361" t="s">
        <v>674</v>
      </c>
      <c r="E42" s="53"/>
      <c r="F42" s="53"/>
      <c r="G42" s="52"/>
      <c r="H42" s="52"/>
      <c r="I42" s="52"/>
      <c r="J42" s="52"/>
      <c r="K42" s="52"/>
      <c r="L42" s="52"/>
      <c r="M42" s="52"/>
      <c r="N42" s="52"/>
      <c r="O42" s="52"/>
      <c r="P42" s="52"/>
      <c r="Q42" s="50"/>
      <c r="R42" s="50"/>
      <c r="S42" s="50"/>
      <c r="T42" s="50"/>
      <c r="U42" s="50"/>
      <c r="V42" s="50"/>
      <c r="W42" s="50"/>
    </row>
    <row r="43" spans="2:24" ht="15" customHeight="1">
      <c r="B43" s="816">
        <f t="shared" si="4"/>
        <v>-8</v>
      </c>
      <c r="C43" s="817"/>
      <c r="D43" s="361" t="s">
        <v>675</v>
      </c>
      <c r="E43" s="53"/>
      <c r="F43" s="53"/>
      <c r="G43" s="53"/>
      <c r="H43" s="52"/>
      <c r="I43" s="52"/>
      <c r="J43" s="52"/>
      <c r="K43" s="52"/>
      <c r="L43" s="52"/>
      <c r="M43" s="52"/>
      <c r="N43" s="52"/>
      <c r="O43" s="52"/>
      <c r="P43" s="52"/>
      <c r="Q43" s="50"/>
      <c r="R43" s="50"/>
      <c r="S43" s="50"/>
      <c r="T43" s="50"/>
      <c r="U43" s="50"/>
      <c r="V43" s="50"/>
      <c r="W43" s="50"/>
    </row>
    <row r="44" spans="2:24" ht="15" customHeight="1">
      <c r="B44" s="816">
        <f t="shared" si="4"/>
        <v>-7</v>
      </c>
      <c r="C44" s="817"/>
      <c r="D44" s="361" t="s">
        <v>676</v>
      </c>
      <c r="E44" s="53"/>
      <c r="F44" s="53"/>
      <c r="G44" s="53"/>
      <c r="H44" s="53"/>
      <c r="I44" s="52"/>
      <c r="J44" s="52"/>
      <c r="K44" s="52"/>
      <c r="L44" s="52"/>
      <c r="M44" s="52"/>
      <c r="N44" s="52"/>
      <c r="O44" s="52"/>
      <c r="P44" s="52"/>
      <c r="Q44" s="50"/>
      <c r="R44" s="50"/>
      <c r="S44" s="50"/>
      <c r="T44" s="50"/>
      <c r="U44" s="50"/>
      <c r="V44" s="50"/>
      <c r="W44" s="50"/>
    </row>
    <row r="45" spans="2:24" ht="15" customHeight="1">
      <c r="B45" s="816">
        <f t="shared" si="4"/>
        <v>-6</v>
      </c>
      <c r="C45" s="817"/>
      <c r="D45" s="361" t="s">
        <v>677</v>
      </c>
      <c r="E45" s="53"/>
      <c r="F45" s="53"/>
      <c r="G45" s="53"/>
      <c r="H45" s="53"/>
      <c r="I45" s="53"/>
      <c r="J45" s="52"/>
      <c r="K45" s="52"/>
      <c r="L45" s="52"/>
      <c r="M45" s="52"/>
      <c r="N45" s="52"/>
      <c r="O45" s="52"/>
      <c r="P45" s="52"/>
      <c r="Q45" s="50"/>
      <c r="R45" s="50"/>
      <c r="S45" s="50"/>
      <c r="T45" s="50"/>
      <c r="U45" s="50"/>
      <c r="V45" s="50"/>
      <c r="W45" s="50"/>
    </row>
    <row r="46" spans="2:24" ht="15" customHeight="1">
      <c r="B46" s="816">
        <f t="shared" si="4"/>
        <v>-5</v>
      </c>
      <c r="C46" s="817"/>
      <c r="D46" s="361" t="s">
        <v>678</v>
      </c>
      <c r="E46" s="53"/>
      <c r="F46" s="53"/>
      <c r="G46" s="53"/>
      <c r="H46" s="53"/>
      <c r="I46" s="53"/>
      <c r="J46" s="53"/>
      <c r="K46" s="52"/>
      <c r="L46" s="52"/>
      <c r="M46" s="52"/>
      <c r="N46" s="52"/>
      <c r="O46" s="52"/>
      <c r="P46" s="52"/>
      <c r="Q46" s="50"/>
      <c r="R46" s="50"/>
      <c r="S46" s="50"/>
      <c r="T46" s="50"/>
      <c r="U46" s="50"/>
      <c r="V46" s="50"/>
      <c r="W46" s="50"/>
    </row>
    <row r="47" spans="2:24" ht="15" customHeight="1">
      <c r="B47" s="816">
        <f t="shared" si="4"/>
        <v>-4</v>
      </c>
      <c r="C47" s="817"/>
      <c r="D47" s="361" t="s">
        <v>679</v>
      </c>
      <c r="E47" s="53"/>
      <c r="F47" s="53"/>
      <c r="G47" s="53"/>
      <c r="H47" s="53"/>
      <c r="I47" s="53"/>
      <c r="J47" s="53"/>
      <c r="K47" s="53"/>
      <c r="L47" s="52"/>
      <c r="M47" s="52"/>
      <c r="N47" s="52"/>
      <c r="O47" s="52"/>
      <c r="P47" s="52"/>
      <c r="Q47" s="50"/>
      <c r="R47" s="50"/>
      <c r="S47" s="50"/>
      <c r="T47" s="50"/>
      <c r="U47" s="50"/>
      <c r="V47" s="50"/>
      <c r="W47" s="50"/>
    </row>
    <row r="48" spans="2:24" ht="15" customHeight="1">
      <c r="B48" s="816">
        <f t="shared" si="4"/>
        <v>-3</v>
      </c>
      <c r="C48" s="817"/>
      <c r="D48" s="361" t="s">
        <v>680</v>
      </c>
      <c r="E48" s="53"/>
      <c r="F48" s="53"/>
      <c r="G48" s="53"/>
      <c r="H48" s="53"/>
      <c r="I48" s="53"/>
      <c r="J48" s="53"/>
      <c r="K48" s="53"/>
      <c r="L48" s="53"/>
      <c r="M48" s="52"/>
      <c r="N48" s="52"/>
      <c r="O48" s="52"/>
      <c r="P48" s="52"/>
      <c r="Q48" s="50"/>
      <c r="R48" s="50"/>
      <c r="S48" s="50"/>
      <c r="T48" s="50"/>
      <c r="U48" s="50"/>
      <c r="V48" s="50"/>
      <c r="W48" s="50"/>
    </row>
    <row r="49" spans="2:24" ht="15" customHeight="1">
      <c r="B49" s="816">
        <f t="shared" si="4"/>
        <v>-2</v>
      </c>
      <c r="C49" s="817"/>
      <c r="D49" s="361" t="s">
        <v>681</v>
      </c>
      <c r="E49" s="53"/>
      <c r="F49" s="53"/>
      <c r="G49" s="53"/>
      <c r="H49" s="53"/>
      <c r="I49" s="53"/>
      <c r="J49" s="53"/>
      <c r="K49" s="53"/>
      <c r="L49" s="53"/>
      <c r="M49" s="53"/>
      <c r="N49" s="52"/>
      <c r="O49" s="52"/>
      <c r="P49" s="52"/>
      <c r="Q49" s="50"/>
      <c r="R49" s="50"/>
      <c r="S49" s="50"/>
      <c r="T49" s="50"/>
      <c r="U49" s="50"/>
      <c r="V49" s="50"/>
      <c r="W49" s="50"/>
    </row>
    <row r="50" spans="2:24" ht="15" customHeight="1">
      <c r="B50" s="816">
        <f t="shared" si="4"/>
        <v>-1</v>
      </c>
      <c r="C50" s="817"/>
      <c r="D50" s="361" t="s">
        <v>682</v>
      </c>
      <c r="E50" s="53"/>
      <c r="F50" s="53"/>
      <c r="G50" s="53"/>
      <c r="H50" s="53"/>
      <c r="I50" s="53"/>
      <c r="J50" s="53"/>
      <c r="K50" s="53"/>
      <c r="L50" s="53"/>
      <c r="M50" s="53"/>
      <c r="N50" s="53"/>
      <c r="O50" s="52"/>
      <c r="P50" s="52"/>
      <c r="Q50" s="50"/>
      <c r="R50" s="50"/>
      <c r="S50" s="50"/>
      <c r="T50" s="50"/>
      <c r="U50" s="50"/>
      <c r="V50" s="50"/>
      <c r="W50" s="50"/>
    </row>
    <row r="51" spans="2:24" ht="15" customHeight="1">
      <c r="B51" s="816">
        <f>'Cover Page'!H13</f>
        <v>0</v>
      </c>
      <c r="C51" s="817"/>
      <c r="D51" s="361" t="s">
        <v>683</v>
      </c>
      <c r="E51" s="53"/>
      <c r="F51" s="53"/>
      <c r="G51" s="53"/>
      <c r="H51" s="53"/>
      <c r="I51" s="53"/>
      <c r="J51" s="53"/>
      <c r="K51" s="53"/>
      <c r="L51" s="53"/>
      <c r="M51" s="53"/>
      <c r="N51" s="53"/>
      <c r="O51" s="53"/>
      <c r="P51" s="52"/>
      <c r="Q51" s="50"/>
      <c r="R51" s="50" t="s">
        <v>684</v>
      </c>
      <c r="S51" s="50"/>
      <c r="T51" s="50"/>
      <c r="U51" s="50"/>
      <c r="V51" s="50"/>
      <c r="W51" s="50"/>
    </row>
    <row r="52" spans="2:24" ht="15" customHeight="1">
      <c r="B52" s="842" t="s">
        <v>685</v>
      </c>
      <c r="C52" s="843"/>
      <c r="D52" s="361" t="s">
        <v>686</v>
      </c>
      <c r="E52" s="76">
        <f t="shared" ref="E52:P52" si="5">SUM(E39:E51)</f>
        <v>0</v>
      </c>
      <c r="F52" s="66">
        <f t="shared" si="5"/>
        <v>0</v>
      </c>
      <c r="G52" s="66">
        <f t="shared" si="5"/>
        <v>0</v>
      </c>
      <c r="H52" s="66">
        <f t="shared" si="5"/>
        <v>0</v>
      </c>
      <c r="I52" s="66">
        <f t="shared" si="5"/>
        <v>0</v>
      </c>
      <c r="J52" s="66">
        <f t="shared" si="5"/>
        <v>0</v>
      </c>
      <c r="K52" s="66">
        <f t="shared" si="5"/>
        <v>0</v>
      </c>
      <c r="L52" s="66">
        <f t="shared" si="5"/>
        <v>0</v>
      </c>
      <c r="M52" s="66">
        <f t="shared" si="5"/>
        <v>0</v>
      </c>
      <c r="N52" s="66">
        <f t="shared" si="5"/>
        <v>0</v>
      </c>
      <c r="O52" s="66">
        <f t="shared" si="5"/>
        <v>0</v>
      </c>
      <c r="P52" s="66">
        <f t="shared" si="5"/>
        <v>0</v>
      </c>
      <c r="Q52" s="50"/>
      <c r="R52" s="56" t="str">
        <f>IF(SUM(E41:E51,F42:F51,G43:G51,H44:H51,I45:I51,J46:J51,K47:K51,L48:L51,M49:M51,N50:N51,O51)=0,"OK","Error")</f>
        <v>OK</v>
      </c>
      <c r="S52" s="50"/>
      <c r="T52" s="50"/>
      <c r="U52" s="50"/>
      <c r="V52" s="50"/>
      <c r="W52" s="50"/>
    </row>
    <row r="53" spans="2:24" ht="15" customHeight="1">
      <c r="B53" s="59"/>
      <c r="C53" s="59"/>
      <c r="D53" s="60"/>
      <c r="E53" s="61"/>
      <c r="F53" s="61"/>
      <c r="G53" s="61"/>
      <c r="H53" s="61"/>
      <c r="I53" s="61"/>
      <c r="J53" s="61"/>
      <c r="K53" s="61"/>
      <c r="L53" s="61"/>
      <c r="M53" s="61"/>
      <c r="N53" s="61"/>
      <c r="O53" s="61"/>
      <c r="P53" s="61"/>
      <c r="Q53" s="50"/>
      <c r="R53" s="365"/>
      <c r="S53" s="50"/>
      <c r="T53" s="50"/>
      <c r="U53" s="50"/>
      <c r="V53" s="50"/>
      <c r="W53" s="50"/>
    </row>
    <row r="54" spans="2:24" ht="15" hidden="1" customHeight="1">
      <c r="B54" s="59"/>
      <c r="C54" s="59"/>
      <c r="D54" s="60"/>
      <c r="E54" s="61"/>
      <c r="F54" s="61"/>
      <c r="G54" s="61"/>
      <c r="H54" s="61"/>
      <c r="I54" s="61"/>
      <c r="J54" s="61"/>
      <c r="K54" s="61"/>
      <c r="L54" s="61"/>
      <c r="M54" s="61"/>
      <c r="N54" s="61"/>
      <c r="O54" s="61"/>
      <c r="P54" s="61"/>
      <c r="Q54" s="50"/>
      <c r="R54" s="365"/>
      <c r="S54" s="50"/>
      <c r="T54" s="50"/>
      <c r="U54" s="50"/>
      <c r="V54" s="50"/>
      <c r="W54" s="50"/>
    </row>
    <row r="55" spans="2:24" ht="15" customHeight="1">
      <c r="B55" s="357" t="s">
        <v>689</v>
      </c>
      <c r="C55" s="57"/>
      <c r="D55" s="57"/>
      <c r="E55" s="57"/>
      <c r="F55" s="57"/>
      <c r="G55" s="57"/>
      <c r="H55" s="57"/>
      <c r="I55" s="57"/>
      <c r="J55" s="57"/>
      <c r="K55" s="57"/>
      <c r="L55" s="57"/>
      <c r="M55" s="57"/>
      <c r="N55" s="57"/>
      <c r="O55" s="57"/>
      <c r="P55" s="57"/>
      <c r="Q55" s="57"/>
      <c r="R55" s="57"/>
      <c r="S55" s="57"/>
      <c r="T55" s="57"/>
      <c r="U55" s="57"/>
      <c r="V55" s="57"/>
      <c r="W55" s="57"/>
      <c r="X55" s="58"/>
    </row>
    <row r="56" spans="2:24" ht="15" customHeight="1">
      <c r="B56" s="359"/>
      <c r="C56" s="360"/>
      <c r="D56" s="384"/>
      <c r="E56" s="361" t="s">
        <v>666</v>
      </c>
      <c r="F56" s="361" t="s">
        <v>542</v>
      </c>
      <c r="G56" s="361" t="s">
        <v>543</v>
      </c>
      <c r="H56" s="361" t="s">
        <v>544</v>
      </c>
      <c r="I56" s="361" t="s">
        <v>545</v>
      </c>
      <c r="J56" s="361" t="s">
        <v>667</v>
      </c>
      <c r="K56" s="361" t="s">
        <v>546</v>
      </c>
      <c r="L56" s="361" t="s">
        <v>547</v>
      </c>
      <c r="M56" s="361" t="s">
        <v>548</v>
      </c>
      <c r="N56" s="361" t="s">
        <v>549</v>
      </c>
      <c r="O56" s="361" t="s">
        <v>550</v>
      </c>
      <c r="P56" s="361" t="s">
        <v>551</v>
      </c>
      <c r="Q56" s="50"/>
      <c r="R56" s="50"/>
      <c r="S56" s="50"/>
      <c r="T56" s="50"/>
      <c r="U56" s="50"/>
      <c r="V56" s="50"/>
      <c r="W56" s="50"/>
    </row>
    <row r="57" spans="2:24" ht="15" customHeight="1">
      <c r="B57" s="830" t="e">
        <f>$C$7</f>
        <v>#N/A</v>
      </c>
      <c r="C57" s="831"/>
      <c r="D57" s="856" t="s">
        <v>690</v>
      </c>
      <c r="E57" s="857"/>
      <c r="F57" s="857"/>
      <c r="G57" s="857"/>
      <c r="H57" s="857"/>
      <c r="I57" s="857"/>
      <c r="J57" s="857"/>
      <c r="K57" s="857"/>
      <c r="L57" s="857"/>
      <c r="M57" s="857"/>
      <c r="N57" s="857"/>
      <c r="O57" s="857"/>
      <c r="P57" s="858"/>
      <c r="Q57" s="50"/>
      <c r="R57" s="50"/>
      <c r="S57" s="50"/>
      <c r="T57" s="50"/>
      <c r="U57" s="50"/>
      <c r="V57" s="50"/>
      <c r="W57" s="50"/>
    </row>
    <row r="58" spans="2:24" ht="15" customHeight="1">
      <c r="B58" s="832"/>
      <c r="C58" s="833"/>
      <c r="D58" s="859"/>
      <c r="E58" s="860"/>
      <c r="F58" s="860"/>
      <c r="G58" s="860"/>
      <c r="H58" s="860"/>
      <c r="I58" s="860"/>
      <c r="J58" s="860"/>
      <c r="K58" s="860"/>
      <c r="L58" s="860"/>
      <c r="M58" s="860"/>
      <c r="N58" s="860"/>
      <c r="O58" s="860"/>
      <c r="P58" s="861"/>
      <c r="Q58" s="50"/>
      <c r="R58" s="50"/>
      <c r="S58" s="50"/>
      <c r="T58" s="50"/>
      <c r="U58" s="50"/>
      <c r="V58" s="50"/>
      <c r="W58" s="50"/>
    </row>
    <row r="59" spans="2:24" ht="15" customHeight="1">
      <c r="B59" s="846" t="s">
        <v>669</v>
      </c>
      <c r="C59" s="847"/>
      <c r="D59" s="850"/>
      <c r="E59" s="844">
        <f>B62</f>
        <v>-11</v>
      </c>
      <c r="F59" s="844">
        <f t="shared" ref="F59:P59" si="6">E59+1</f>
        <v>-10</v>
      </c>
      <c r="G59" s="844">
        <f t="shared" si="6"/>
        <v>-9</v>
      </c>
      <c r="H59" s="844">
        <f t="shared" si="6"/>
        <v>-8</v>
      </c>
      <c r="I59" s="844">
        <f t="shared" si="6"/>
        <v>-7</v>
      </c>
      <c r="J59" s="844">
        <f t="shared" si="6"/>
        <v>-6</v>
      </c>
      <c r="K59" s="844">
        <f t="shared" si="6"/>
        <v>-5</v>
      </c>
      <c r="L59" s="844">
        <f t="shared" si="6"/>
        <v>-4</v>
      </c>
      <c r="M59" s="844">
        <f t="shared" si="6"/>
        <v>-3</v>
      </c>
      <c r="N59" s="844">
        <f t="shared" si="6"/>
        <v>-2</v>
      </c>
      <c r="O59" s="844">
        <f t="shared" si="6"/>
        <v>-1</v>
      </c>
      <c r="P59" s="883">
        <f t="shared" si="6"/>
        <v>0</v>
      </c>
      <c r="Q59" s="50"/>
      <c r="R59" s="50"/>
      <c r="S59" s="50"/>
      <c r="T59" s="50"/>
      <c r="U59" s="50"/>
      <c r="V59" s="50"/>
      <c r="W59" s="50"/>
    </row>
    <row r="60" spans="2:24" ht="15" customHeight="1">
      <c r="B60" s="848"/>
      <c r="C60" s="849"/>
      <c r="D60" s="851"/>
      <c r="E60" s="845"/>
      <c r="F60" s="845"/>
      <c r="G60" s="845"/>
      <c r="H60" s="845"/>
      <c r="I60" s="845"/>
      <c r="J60" s="845"/>
      <c r="K60" s="845"/>
      <c r="L60" s="845"/>
      <c r="M60" s="845"/>
      <c r="N60" s="845"/>
      <c r="O60" s="845"/>
      <c r="P60" s="883"/>
      <c r="Q60" s="62"/>
      <c r="R60" s="62"/>
      <c r="S60" s="50"/>
      <c r="T60" s="50"/>
      <c r="U60" s="50"/>
      <c r="V60" s="50"/>
      <c r="W60" s="50"/>
    </row>
    <row r="61" spans="2:24" ht="15" customHeight="1">
      <c r="B61" s="842" t="s">
        <v>670</v>
      </c>
      <c r="C61" s="843"/>
      <c r="D61" s="361" t="s">
        <v>671</v>
      </c>
      <c r="E61" s="366"/>
      <c r="F61" s="366"/>
      <c r="G61" s="366"/>
      <c r="H61" s="366"/>
      <c r="I61" s="366"/>
      <c r="J61" s="366"/>
      <c r="K61" s="366"/>
      <c r="L61" s="366"/>
      <c r="M61" s="366"/>
      <c r="N61" s="366"/>
      <c r="O61" s="366"/>
      <c r="P61" s="366"/>
      <c r="Q61" s="50"/>
      <c r="R61" s="50"/>
      <c r="S61" s="50"/>
      <c r="T61" s="50"/>
      <c r="U61" s="50"/>
      <c r="V61" s="50"/>
      <c r="W61" s="50"/>
    </row>
    <row r="62" spans="2:24" ht="15" customHeight="1">
      <c r="B62" s="816">
        <f t="shared" ref="B62:B72" si="7">+B63-1</f>
        <v>-11</v>
      </c>
      <c r="C62" s="817"/>
      <c r="D62" s="361" t="s">
        <v>672</v>
      </c>
      <c r="E62" s="51"/>
      <c r="F62" s="51"/>
      <c r="G62" s="51"/>
      <c r="H62" s="51"/>
      <c r="I62" s="51"/>
      <c r="J62" s="51"/>
      <c r="K62" s="51"/>
      <c r="L62" s="51"/>
      <c r="M62" s="51"/>
      <c r="N62" s="51"/>
      <c r="O62" s="51"/>
      <c r="P62" s="51"/>
      <c r="Q62" s="50"/>
      <c r="R62" s="50"/>
      <c r="S62" s="50"/>
      <c r="T62" s="50"/>
      <c r="U62" s="50"/>
      <c r="V62" s="50"/>
      <c r="W62" s="50"/>
    </row>
    <row r="63" spans="2:24" ht="15" customHeight="1">
      <c r="B63" s="816">
        <f t="shared" si="7"/>
        <v>-10</v>
      </c>
      <c r="C63" s="817"/>
      <c r="D63" s="361" t="s">
        <v>673</v>
      </c>
      <c r="E63" s="53"/>
      <c r="F63" s="51"/>
      <c r="G63" s="51"/>
      <c r="H63" s="51"/>
      <c r="I63" s="51"/>
      <c r="J63" s="51"/>
      <c r="K63" s="51"/>
      <c r="L63" s="51"/>
      <c r="M63" s="51"/>
      <c r="N63" s="51"/>
      <c r="O63" s="51"/>
      <c r="P63" s="51"/>
      <c r="Q63" s="50"/>
      <c r="R63" s="50"/>
      <c r="S63" s="50"/>
      <c r="T63" s="50"/>
      <c r="U63" s="50"/>
      <c r="V63" s="50"/>
      <c r="W63" s="50"/>
    </row>
    <row r="64" spans="2:24" ht="15" customHeight="1">
      <c r="B64" s="816">
        <f t="shared" si="7"/>
        <v>-9</v>
      </c>
      <c r="C64" s="817"/>
      <c r="D64" s="361" t="s">
        <v>674</v>
      </c>
      <c r="E64" s="53"/>
      <c r="F64" s="53"/>
      <c r="G64" s="51"/>
      <c r="H64" s="51"/>
      <c r="I64" s="51"/>
      <c r="J64" s="51"/>
      <c r="K64" s="51"/>
      <c r="L64" s="51"/>
      <c r="M64" s="51"/>
      <c r="N64" s="51"/>
      <c r="O64" s="51"/>
      <c r="P64" s="51"/>
      <c r="Q64" s="50"/>
      <c r="R64" s="50"/>
      <c r="S64" s="50"/>
      <c r="T64" s="50"/>
      <c r="U64" s="50"/>
      <c r="V64" s="50"/>
      <c r="W64" s="50"/>
    </row>
    <row r="65" spans="2:24" ht="15" customHeight="1">
      <c r="B65" s="816">
        <f t="shared" si="7"/>
        <v>-8</v>
      </c>
      <c r="C65" s="817"/>
      <c r="D65" s="361" t="s">
        <v>675</v>
      </c>
      <c r="E65" s="53"/>
      <c r="F65" s="53"/>
      <c r="G65" s="53"/>
      <c r="H65" s="51"/>
      <c r="I65" s="51"/>
      <c r="J65" s="51"/>
      <c r="K65" s="51"/>
      <c r="L65" s="51"/>
      <c r="M65" s="51"/>
      <c r="N65" s="51"/>
      <c r="O65" s="51"/>
      <c r="P65" s="51"/>
      <c r="Q65" s="50"/>
      <c r="R65" s="50"/>
      <c r="S65" s="50"/>
      <c r="T65" s="50"/>
      <c r="U65" s="50"/>
      <c r="V65" s="50"/>
      <c r="W65" s="50"/>
    </row>
    <row r="66" spans="2:24" ht="15" customHeight="1">
      <c r="B66" s="816">
        <f t="shared" si="7"/>
        <v>-7</v>
      </c>
      <c r="C66" s="817"/>
      <c r="D66" s="361" t="s">
        <v>676</v>
      </c>
      <c r="E66" s="53"/>
      <c r="F66" s="53"/>
      <c r="G66" s="53"/>
      <c r="H66" s="53"/>
      <c r="I66" s="51"/>
      <c r="J66" s="51"/>
      <c r="K66" s="51"/>
      <c r="L66" s="51"/>
      <c r="M66" s="51"/>
      <c r="N66" s="51"/>
      <c r="O66" s="51"/>
      <c r="P66" s="51"/>
      <c r="Q66" s="50"/>
      <c r="R66" s="50"/>
      <c r="S66" s="50"/>
      <c r="T66" s="50"/>
      <c r="U66" s="50"/>
      <c r="V66" s="50"/>
      <c r="W66" s="50"/>
    </row>
    <row r="67" spans="2:24" ht="15" customHeight="1">
      <c r="B67" s="816">
        <f t="shared" si="7"/>
        <v>-6</v>
      </c>
      <c r="C67" s="817"/>
      <c r="D67" s="361" t="s">
        <v>677</v>
      </c>
      <c r="E67" s="53"/>
      <c r="F67" s="53"/>
      <c r="G67" s="53"/>
      <c r="H67" s="53"/>
      <c r="I67" s="53"/>
      <c r="J67" s="51"/>
      <c r="K67" s="51"/>
      <c r="L67" s="51"/>
      <c r="M67" s="51"/>
      <c r="N67" s="51"/>
      <c r="O67" s="51"/>
      <c r="P67" s="51"/>
      <c r="Q67" s="50"/>
      <c r="R67" s="50"/>
      <c r="S67" s="50"/>
      <c r="T67" s="50"/>
      <c r="U67" s="50"/>
      <c r="V67" s="50"/>
      <c r="W67" s="50"/>
    </row>
    <row r="68" spans="2:24" ht="15" customHeight="1">
      <c r="B68" s="816">
        <f t="shared" si="7"/>
        <v>-5</v>
      </c>
      <c r="C68" s="817"/>
      <c r="D68" s="361" t="s">
        <v>678</v>
      </c>
      <c r="E68" s="53"/>
      <c r="F68" s="53"/>
      <c r="G68" s="53"/>
      <c r="H68" s="53"/>
      <c r="I68" s="53"/>
      <c r="J68" s="53"/>
      <c r="K68" s="51"/>
      <c r="L68" s="51"/>
      <c r="M68" s="51"/>
      <c r="N68" s="51"/>
      <c r="O68" s="51"/>
      <c r="P68" s="51"/>
      <c r="Q68" s="50"/>
      <c r="R68" s="50"/>
      <c r="S68" s="50"/>
      <c r="T68" s="50"/>
      <c r="U68" s="50"/>
      <c r="V68" s="50"/>
      <c r="W68" s="50"/>
    </row>
    <row r="69" spans="2:24" ht="15" customHeight="1">
      <c r="B69" s="816">
        <f t="shared" si="7"/>
        <v>-4</v>
      </c>
      <c r="C69" s="817"/>
      <c r="D69" s="361" t="s">
        <v>679</v>
      </c>
      <c r="E69" s="53"/>
      <c r="F69" s="53"/>
      <c r="G69" s="53"/>
      <c r="H69" s="53"/>
      <c r="I69" s="53"/>
      <c r="J69" s="53"/>
      <c r="K69" s="53"/>
      <c r="L69" s="51"/>
      <c r="M69" s="51"/>
      <c r="N69" s="51"/>
      <c r="O69" s="51"/>
      <c r="P69" s="51"/>
      <c r="Q69" s="50"/>
      <c r="R69" s="50"/>
      <c r="S69" s="50"/>
      <c r="T69" s="50"/>
      <c r="U69" s="50"/>
      <c r="V69" s="50"/>
      <c r="W69" s="50"/>
    </row>
    <row r="70" spans="2:24" ht="15" customHeight="1">
      <c r="B70" s="816">
        <f t="shared" si="7"/>
        <v>-3</v>
      </c>
      <c r="C70" s="817"/>
      <c r="D70" s="361" t="s">
        <v>680</v>
      </c>
      <c r="E70" s="53"/>
      <c r="F70" s="53"/>
      <c r="G70" s="53"/>
      <c r="H70" s="53"/>
      <c r="I70" s="53"/>
      <c r="J70" s="53"/>
      <c r="K70" s="53"/>
      <c r="L70" s="53"/>
      <c r="M70" s="51"/>
      <c r="N70" s="51"/>
      <c r="O70" s="51"/>
      <c r="P70" s="51"/>
      <c r="Q70" s="50"/>
      <c r="R70" s="50"/>
      <c r="S70" s="50"/>
      <c r="T70" s="50"/>
      <c r="U70" s="50"/>
      <c r="V70" s="50"/>
      <c r="W70" s="50"/>
    </row>
    <row r="71" spans="2:24" ht="15" customHeight="1">
      <c r="B71" s="816">
        <f t="shared" si="7"/>
        <v>-2</v>
      </c>
      <c r="C71" s="817"/>
      <c r="D71" s="361" t="s">
        <v>681</v>
      </c>
      <c r="E71" s="53"/>
      <c r="F71" s="53"/>
      <c r="G71" s="53"/>
      <c r="H71" s="53"/>
      <c r="I71" s="53"/>
      <c r="J71" s="53"/>
      <c r="K71" s="53"/>
      <c r="L71" s="53"/>
      <c r="M71" s="53"/>
      <c r="N71" s="51"/>
      <c r="O71" s="51"/>
      <c r="P71" s="51"/>
      <c r="Q71" s="50"/>
      <c r="R71" s="50"/>
      <c r="S71" s="50"/>
      <c r="T71" s="50"/>
      <c r="U71" s="50"/>
      <c r="V71" s="50"/>
      <c r="W71" s="50"/>
    </row>
    <row r="72" spans="2:24" ht="15" customHeight="1">
      <c r="B72" s="816">
        <f t="shared" si="7"/>
        <v>-1</v>
      </c>
      <c r="C72" s="817"/>
      <c r="D72" s="361" t="s">
        <v>682</v>
      </c>
      <c r="E72" s="53"/>
      <c r="F72" s="53"/>
      <c r="G72" s="53"/>
      <c r="H72" s="53"/>
      <c r="I72" s="53"/>
      <c r="J72" s="53"/>
      <c r="K72" s="53"/>
      <c r="L72" s="53"/>
      <c r="M72" s="53"/>
      <c r="N72" s="53"/>
      <c r="O72" s="51"/>
      <c r="P72" s="51"/>
      <c r="Q72" s="50"/>
      <c r="R72" s="50"/>
      <c r="S72" s="50"/>
      <c r="T72" s="50"/>
      <c r="U72" s="50"/>
      <c r="V72" s="50"/>
      <c r="W72" s="50"/>
    </row>
    <row r="73" spans="2:24" ht="15" customHeight="1">
      <c r="B73" s="816">
        <f>'Cover Page'!H13</f>
        <v>0</v>
      </c>
      <c r="C73" s="817"/>
      <c r="D73" s="361" t="s">
        <v>683</v>
      </c>
      <c r="E73" s="53"/>
      <c r="F73" s="53"/>
      <c r="G73" s="53"/>
      <c r="H73" s="53"/>
      <c r="I73" s="53"/>
      <c r="J73" s="53"/>
      <c r="K73" s="53"/>
      <c r="L73" s="53"/>
      <c r="M73" s="53"/>
      <c r="N73" s="53"/>
      <c r="O73" s="53"/>
      <c r="P73" s="51"/>
      <c r="Q73" s="50"/>
      <c r="R73" s="50" t="s">
        <v>684</v>
      </c>
      <c r="S73" s="50"/>
      <c r="T73" s="50"/>
      <c r="U73" s="50"/>
      <c r="V73" s="50"/>
      <c r="W73" s="50"/>
    </row>
    <row r="74" spans="2:24" ht="15" customHeight="1">
      <c r="B74" s="842" t="s">
        <v>685</v>
      </c>
      <c r="C74" s="843"/>
      <c r="D74" s="361" t="s">
        <v>686</v>
      </c>
      <c r="E74" s="50"/>
      <c r="F74" s="50"/>
      <c r="G74" s="50"/>
      <c r="H74" s="50"/>
      <c r="I74" s="50"/>
      <c r="J74" s="50"/>
      <c r="K74" s="50"/>
      <c r="L74" s="50"/>
      <c r="M74" s="50"/>
      <c r="N74" s="50"/>
      <c r="O74" s="50"/>
      <c r="P74" s="50"/>
      <c r="Q74" s="50"/>
      <c r="R74" s="56" t="str">
        <f>IF(SUM(E63:E73,F64:F73,G65:G73,H66:H73,I67:I73,J68:J73,K69:K73,L70:L73,M71:M73,N72:N73,O73)=0,"OK","Error")</f>
        <v>OK</v>
      </c>
      <c r="S74" s="50"/>
      <c r="T74" s="50"/>
      <c r="U74" s="50"/>
      <c r="V74" s="50"/>
      <c r="W74" s="50"/>
    </row>
    <row r="75" spans="2:24" ht="15" customHeight="1">
      <c r="B75" s="50" t="s">
        <v>692</v>
      </c>
      <c r="C75" s="50"/>
      <c r="D75" s="50"/>
      <c r="E75" s="50"/>
      <c r="F75" s="50"/>
      <c r="G75" s="50"/>
      <c r="H75" s="50"/>
      <c r="I75" s="50"/>
      <c r="J75" s="50"/>
      <c r="K75" s="50"/>
      <c r="L75" s="50"/>
      <c r="M75" s="50"/>
      <c r="N75" s="50"/>
      <c r="O75" s="50"/>
      <c r="P75" s="50"/>
      <c r="Q75" s="50"/>
      <c r="R75" s="50"/>
      <c r="S75" s="50"/>
      <c r="T75" s="50"/>
      <c r="U75" s="50"/>
      <c r="V75" s="50"/>
      <c r="W75" s="50"/>
    </row>
    <row r="76" spans="2:24" ht="15" customHeight="1">
      <c r="B76" s="50"/>
      <c r="C76" s="50"/>
      <c r="D76" s="50"/>
      <c r="E76" s="50"/>
      <c r="F76" s="50"/>
      <c r="G76" s="50"/>
      <c r="H76" s="50"/>
      <c r="I76" s="50"/>
      <c r="J76" s="50"/>
      <c r="K76" s="50"/>
      <c r="L76" s="50"/>
      <c r="M76" s="50"/>
      <c r="N76" s="50"/>
      <c r="O76" s="50"/>
      <c r="P76" s="50"/>
      <c r="Q76" s="50"/>
      <c r="R76" s="50"/>
      <c r="S76" s="50"/>
      <c r="T76" s="50"/>
      <c r="U76" s="50"/>
      <c r="V76" s="50"/>
      <c r="W76" s="50"/>
    </row>
    <row r="77" spans="2:24" ht="15" hidden="1" customHeight="1">
      <c r="B77" s="50"/>
      <c r="C77" s="50"/>
      <c r="D77" s="50"/>
      <c r="E77" s="50"/>
      <c r="F77" s="50"/>
      <c r="G77" s="50"/>
      <c r="H77" s="50"/>
      <c r="I77" s="50"/>
      <c r="J77" s="50"/>
      <c r="K77" s="50"/>
      <c r="L77" s="50"/>
      <c r="M77" s="50"/>
      <c r="N77" s="50"/>
      <c r="O77" s="50"/>
      <c r="P77" s="50"/>
      <c r="Q77" s="50"/>
      <c r="R77" s="50"/>
      <c r="S77" s="50"/>
      <c r="T77" s="50"/>
      <c r="U77" s="50"/>
      <c r="V77" s="50"/>
      <c r="W77" s="50"/>
    </row>
    <row r="78" spans="2:24" ht="15" hidden="1" customHeight="1">
      <c r="B78" s="50"/>
      <c r="C78" s="50"/>
      <c r="D78" s="50"/>
      <c r="E78" s="50"/>
      <c r="F78" s="50"/>
      <c r="G78" s="50"/>
      <c r="H78" s="50"/>
      <c r="I78" s="50"/>
      <c r="J78" s="50"/>
      <c r="K78" s="50"/>
      <c r="L78" s="50"/>
      <c r="M78" s="50"/>
      <c r="N78" s="50"/>
      <c r="O78" s="50"/>
      <c r="P78" s="50"/>
      <c r="Q78" s="50"/>
      <c r="R78" s="50"/>
      <c r="S78" s="50"/>
      <c r="T78" s="50"/>
      <c r="U78" s="50"/>
      <c r="V78" s="50"/>
      <c r="W78" s="50"/>
    </row>
    <row r="79" spans="2:24" ht="15" customHeight="1">
      <c r="B79" s="368" t="s">
        <v>693</v>
      </c>
      <c r="C79" s="388"/>
      <c r="D79" s="363"/>
      <c r="E79" s="363"/>
      <c r="F79" s="363"/>
      <c r="G79" s="363"/>
      <c r="H79" s="363"/>
      <c r="I79" s="363"/>
      <c r="J79" s="363"/>
      <c r="K79" s="363"/>
      <c r="L79" s="363"/>
      <c r="M79" s="363"/>
      <c r="N79" s="363"/>
      <c r="O79" s="363"/>
      <c r="P79" s="57"/>
      <c r="Q79" s="57"/>
      <c r="R79" s="57"/>
      <c r="S79" s="57"/>
      <c r="T79" s="57"/>
      <c r="U79" s="57"/>
      <c r="V79" s="57"/>
      <c r="W79" s="57"/>
      <c r="X79" s="58"/>
    </row>
    <row r="80" spans="2:24" ht="15" customHeight="1">
      <c r="B80" s="359"/>
      <c r="C80" s="360"/>
      <c r="D80" s="384"/>
      <c r="E80" s="361" t="s">
        <v>666</v>
      </c>
      <c r="F80" s="361" t="s">
        <v>542</v>
      </c>
      <c r="G80" s="361" t="s">
        <v>543</v>
      </c>
      <c r="H80" s="361" t="s">
        <v>544</v>
      </c>
      <c r="I80" s="361" t="s">
        <v>545</v>
      </c>
      <c r="J80" s="361" t="s">
        <v>667</v>
      </c>
      <c r="K80" s="361" t="s">
        <v>546</v>
      </c>
      <c r="L80" s="361" t="s">
        <v>547</v>
      </c>
      <c r="M80" s="361" t="s">
        <v>548</v>
      </c>
      <c r="N80" s="361" t="s">
        <v>549</v>
      </c>
      <c r="O80" s="361" t="s">
        <v>550</v>
      </c>
      <c r="P80" s="361" t="s">
        <v>551</v>
      </c>
      <c r="Q80" s="50"/>
      <c r="R80" s="361" t="s">
        <v>552</v>
      </c>
      <c r="S80" s="60"/>
      <c r="T80" s="361" t="s">
        <v>553</v>
      </c>
      <c r="U80" s="361" t="s">
        <v>694</v>
      </c>
      <c r="V80" s="62"/>
      <c r="W80" s="361" t="s">
        <v>695</v>
      </c>
    </row>
    <row r="81" spans="2:23" ht="15" customHeight="1">
      <c r="B81" s="830" t="e">
        <f>$C$7</f>
        <v>#N/A</v>
      </c>
      <c r="C81" s="831"/>
      <c r="D81" s="884" t="s">
        <v>696</v>
      </c>
      <c r="E81" s="885"/>
      <c r="F81" s="885"/>
      <c r="G81" s="885"/>
      <c r="H81" s="885"/>
      <c r="I81" s="885"/>
      <c r="J81" s="885"/>
      <c r="K81" s="885"/>
      <c r="L81" s="885"/>
      <c r="M81" s="885"/>
      <c r="N81" s="885"/>
      <c r="O81" s="885"/>
      <c r="P81" s="886"/>
      <c r="Q81" s="389"/>
      <c r="R81" s="862" t="s">
        <v>697</v>
      </c>
      <c r="S81" s="372"/>
      <c r="T81" s="862" t="s">
        <v>725</v>
      </c>
      <c r="U81" s="875" t="s">
        <v>726</v>
      </c>
      <c r="V81" s="373"/>
      <c r="W81" s="862" t="s">
        <v>700</v>
      </c>
    </row>
    <row r="82" spans="2:23" ht="15" customHeight="1">
      <c r="B82" s="832"/>
      <c r="C82" s="833"/>
      <c r="D82" s="887"/>
      <c r="E82" s="888"/>
      <c r="F82" s="888"/>
      <c r="G82" s="888"/>
      <c r="H82" s="888"/>
      <c r="I82" s="888"/>
      <c r="J82" s="888"/>
      <c r="K82" s="888"/>
      <c r="L82" s="888"/>
      <c r="M82" s="888"/>
      <c r="N82" s="888"/>
      <c r="O82" s="888"/>
      <c r="P82" s="889"/>
      <c r="Q82" s="389"/>
      <c r="R82" s="863"/>
      <c r="S82" s="372"/>
      <c r="T82" s="863"/>
      <c r="U82" s="876"/>
      <c r="V82" s="373"/>
      <c r="W82" s="863"/>
    </row>
    <row r="83" spans="2:23" ht="15" customHeight="1">
      <c r="B83" s="846" t="s">
        <v>669</v>
      </c>
      <c r="C83" s="847"/>
      <c r="D83" s="850"/>
      <c r="E83" s="844">
        <f>B86</f>
        <v>-11</v>
      </c>
      <c r="F83" s="844">
        <f t="shared" ref="F83:P83" si="8">E83+1</f>
        <v>-10</v>
      </c>
      <c r="G83" s="844">
        <f t="shared" si="8"/>
        <v>-9</v>
      </c>
      <c r="H83" s="844">
        <f t="shared" si="8"/>
        <v>-8</v>
      </c>
      <c r="I83" s="844">
        <f t="shared" si="8"/>
        <v>-7</v>
      </c>
      <c r="J83" s="844">
        <f t="shared" si="8"/>
        <v>-6</v>
      </c>
      <c r="K83" s="844">
        <f t="shared" si="8"/>
        <v>-5</v>
      </c>
      <c r="L83" s="844">
        <f t="shared" si="8"/>
        <v>-4</v>
      </c>
      <c r="M83" s="844">
        <f t="shared" si="8"/>
        <v>-3</v>
      </c>
      <c r="N83" s="844">
        <f t="shared" si="8"/>
        <v>-2</v>
      </c>
      <c r="O83" s="844">
        <f t="shared" si="8"/>
        <v>-1</v>
      </c>
      <c r="P83" s="883">
        <f t="shared" si="8"/>
        <v>0</v>
      </c>
      <c r="Q83" s="390"/>
      <c r="R83" s="863"/>
      <c r="S83" s="375"/>
      <c r="T83" s="863"/>
      <c r="U83" s="876"/>
      <c r="V83" s="63"/>
      <c r="W83" s="863"/>
    </row>
    <row r="84" spans="2:23" ht="15" customHeight="1">
      <c r="B84" s="848"/>
      <c r="C84" s="849"/>
      <c r="D84" s="851"/>
      <c r="E84" s="845"/>
      <c r="F84" s="845"/>
      <c r="G84" s="845"/>
      <c r="H84" s="845"/>
      <c r="I84" s="845"/>
      <c r="J84" s="845"/>
      <c r="K84" s="845"/>
      <c r="L84" s="845"/>
      <c r="M84" s="845"/>
      <c r="N84" s="845"/>
      <c r="O84" s="845"/>
      <c r="P84" s="883"/>
      <c r="Q84" s="77"/>
      <c r="R84" s="864"/>
      <c r="S84" s="65"/>
      <c r="T84" s="864"/>
      <c r="U84" s="877"/>
      <c r="V84" s="50"/>
      <c r="W84" s="864"/>
    </row>
    <row r="85" spans="2:23" ht="15" customHeight="1">
      <c r="B85" s="842" t="s">
        <v>701</v>
      </c>
      <c r="C85" s="843"/>
      <c r="D85" s="361" t="s">
        <v>671</v>
      </c>
      <c r="E85" s="51"/>
      <c r="F85" s="52"/>
      <c r="G85" s="52"/>
      <c r="H85" s="52"/>
      <c r="I85" s="52"/>
      <c r="J85" s="52"/>
      <c r="K85" s="52"/>
      <c r="L85" s="52"/>
      <c r="M85" s="52"/>
      <c r="N85" s="52"/>
      <c r="O85" s="52"/>
      <c r="P85" s="52"/>
      <c r="Q85" s="64"/>
      <c r="R85" s="66">
        <f>+P85-O85+P39-O39+P17</f>
        <v>0</v>
      </c>
      <c r="S85" s="67"/>
      <c r="T85" s="376"/>
      <c r="U85" s="376"/>
      <c r="V85" s="68"/>
      <c r="W85" s="377"/>
    </row>
    <row r="86" spans="2:23" ht="15" customHeight="1">
      <c r="B86" s="816">
        <f t="shared" ref="B86:B96" si="9">+B87-1</f>
        <v>-11</v>
      </c>
      <c r="C86" s="817"/>
      <c r="D86" s="361" t="s">
        <v>672</v>
      </c>
      <c r="E86" s="51"/>
      <c r="F86" s="52"/>
      <c r="G86" s="52"/>
      <c r="H86" s="52"/>
      <c r="I86" s="52"/>
      <c r="J86" s="52"/>
      <c r="K86" s="52"/>
      <c r="L86" s="52"/>
      <c r="M86" s="52"/>
      <c r="N86" s="52"/>
      <c r="O86" s="52"/>
      <c r="P86" s="52"/>
      <c r="Q86" s="64"/>
      <c r="R86" s="66">
        <f t="shared" ref="R86:R96" si="10">+P86-O86</f>
        <v>0</v>
      </c>
      <c r="S86" s="67"/>
      <c r="T86" s="52"/>
      <c r="U86" s="52"/>
      <c r="V86" s="69"/>
      <c r="W86" s="70" t="str">
        <f t="shared" ref="W86:W97" si="11">+IFERROR(P86/U86,"-")</f>
        <v>-</v>
      </c>
    </row>
    <row r="87" spans="2:23" ht="15" customHeight="1">
      <c r="B87" s="816">
        <f t="shared" si="9"/>
        <v>-10</v>
      </c>
      <c r="C87" s="817"/>
      <c r="D87" s="361" t="s">
        <v>673</v>
      </c>
      <c r="E87" s="53"/>
      <c r="F87" s="52"/>
      <c r="G87" s="52"/>
      <c r="H87" s="52"/>
      <c r="I87" s="52"/>
      <c r="J87" s="52"/>
      <c r="K87" s="52"/>
      <c r="L87" s="52"/>
      <c r="M87" s="52"/>
      <c r="N87" s="52"/>
      <c r="O87" s="52"/>
      <c r="P87" s="52"/>
      <c r="Q87" s="64"/>
      <c r="R87" s="66">
        <f t="shared" si="10"/>
        <v>0</v>
      </c>
      <c r="S87" s="67"/>
      <c r="T87" s="52"/>
      <c r="U87" s="52"/>
      <c r="V87" s="69"/>
      <c r="W87" s="70" t="str">
        <f t="shared" si="11"/>
        <v>-</v>
      </c>
    </row>
    <row r="88" spans="2:23" ht="15" customHeight="1">
      <c r="B88" s="816">
        <f t="shared" si="9"/>
        <v>-9</v>
      </c>
      <c r="C88" s="817"/>
      <c r="D88" s="361" t="s">
        <v>674</v>
      </c>
      <c r="E88" s="53"/>
      <c r="F88" s="53"/>
      <c r="G88" s="52"/>
      <c r="H88" s="52"/>
      <c r="I88" s="52"/>
      <c r="J88" s="52"/>
      <c r="K88" s="52"/>
      <c r="L88" s="52"/>
      <c r="M88" s="52"/>
      <c r="N88" s="52"/>
      <c r="O88" s="52"/>
      <c r="P88" s="52"/>
      <c r="Q88" s="64"/>
      <c r="R88" s="66">
        <f t="shared" si="10"/>
        <v>0</v>
      </c>
      <c r="S88" s="67"/>
      <c r="T88" s="52"/>
      <c r="U88" s="52"/>
      <c r="V88" s="69"/>
      <c r="W88" s="70" t="str">
        <f t="shared" si="11"/>
        <v>-</v>
      </c>
    </row>
    <row r="89" spans="2:23" ht="15" customHeight="1">
      <c r="B89" s="816">
        <f t="shared" si="9"/>
        <v>-8</v>
      </c>
      <c r="C89" s="817"/>
      <c r="D89" s="361" t="s">
        <v>675</v>
      </c>
      <c r="E89" s="53"/>
      <c r="F89" s="53"/>
      <c r="G89" s="53"/>
      <c r="H89" s="52"/>
      <c r="I89" s="52"/>
      <c r="J89" s="52"/>
      <c r="K89" s="52"/>
      <c r="L89" s="52"/>
      <c r="M89" s="52"/>
      <c r="N89" s="52"/>
      <c r="O89" s="52"/>
      <c r="P89" s="52"/>
      <c r="Q89" s="64"/>
      <c r="R89" s="66">
        <f t="shared" si="10"/>
        <v>0</v>
      </c>
      <c r="S89" s="67"/>
      <c r="T89" s="52"/>
      <c r="U89" s="52"/>
      <c r="V89" s="69"/>
      <c r="W89" s="70" t="str">
        <f t="shared" si="11"/>
        <v>-</v>
      </c>
    </row>
    <row r="90" spans="2:23" ht="15" customHeight="1">
      <c r="B90" s="816">
        <f t="shared" si="9"/>
        <v>-7</v>
      </c>
      <c r="C90" s="817"/>
      <c r="D90" s="361" t="s">
        <v>676</v>
      </c>
      <c r="E90" s="53"/>
      <c r="F90" s="53"/>
      <c r="G90" s="53"/>
      <c r="H90" s="53"/>
      <c r="I90" s="52"/>
      <c r="J90" s="52"/>
      <c r="K90" s="52"/>
      <c r="L90" s="52"/>
      <c r="M90" s="52"/>
      <c r="N90" s="52"/>
      <c r="O90" s="52"/>
      <c r="P90" s="52"/>
      <c r="Q90" s="64"/>
      <c r="R90" s="66">
        <f t="shared" si="10"/>
        <v>0</v>
      </c>
      <c r="S90" s="67"/>
      <c r="T90" s="52"/>
      <c r="U90" s="52"/>
      <c r="V90" s="69"/>
      <c r="W90" s="70" t="str">
        <f t="shared" si="11"/>
        <v>-</v>
      </c>
    </row>
    <row r="91" spans="2:23" ht="15" customHeight="1">
      <c r="B91" s="816">
        <f t="shared" si="9"/>
        <v>-6</v>
      </c>
      <c r="C91" s="817"/>
      <c r="D91" s="361" t="s">
        <v>677</v>
      </c>
      <c r="E91" s="53"/>
      <c r="F91" s="53"/>
      <c r="G91" s="53"/>
      <c r="H91" s="53"/>
      <c r="I91" s="53"/>
      <c r="J91" s="52"/>
      <c r="K91" s="52"/>
      <c r="L91" s="52"/>
      <c r="M91" s="52"/>
      <c r="N91" s="52"/>
      <c r="O91" s="52"/>
      <c r="P91" s="52"/>
      <c r="Q91" s="64"/>
      <c r="R91" s="66">
        <f t="shared" si="10"/>
        <v>0</v>
      </c>
      <c r="S91" s="67"/>
      <c r="T91" s="52"/>
      <c r="U91" s="52"/>
      <c r="V91" s="69"/>
      <c r="W91" s="70" t="str">
        <f t="shared" si="11"/>
        <v>-</v>
      </c>
    </row>
    <row r="92" spans="2:23" ht="15" customHeight="1">
      <c r="B92" s="816">
        <f t="shared" si="9"/>
        <v>-5</v>
      </c>
      <c r="C92" s="817"/>
      <c r="D92" s="361" t="s">
        <v>678</v>
      </c>
      <c r="E92" s="53"/>
      <c r="F92" s="53"/>
      <c r="G92" s="53"/>
      <c r="H92" s="53"/>
      <c r="I92" s="53"/>
      <c r="J92" s="53"/>
      <c r="K92" s="52"/>
      <c r="L92" s="52"/>
      <c r="M92" s="52"/>
      <c r="N92" s="52"/>
      <c r="O92" s="52"/>
      <c r="P92" s="52"/>
      <c r="Q92" s="64"/>
      <c r="R92" s="66">
        <f t="shared" si="10"/>
        <v>0</v>
      </c>
      <c r="S92" s="67"/>
      <c r="T92" s="52"/>
      <c r="U92" s="52"/>
      <c r="V92" s="69"/>
      <c r="W92" s="70" t="str">
        <f t="shared" si="11"/>
        <v>-</v>
      </c>
    </row>
    <row r="93" spans="2:23" ht="15" customHeight="1">
      <c r="B93" s="816">
        <f t="shared" si="9"/>
        <v>-4</v>
      </c>
      <c r="C93" s="817"/>
      <c r="D93" s="361" t="s">
        <v>679</v>
      </c>
      <c r="E93" s="53"/>
      <c r="F93" s="53"/>
      <c r="G93" s="53"/>
      <c r="H93" s="53"/>
      <c r="I93" s="53"/>
      <c r="J93" s="53"/>
      <c r="K93" s="53"/>
      <c r="L93" s="52"/>
      <c r="M93" s="52"/>
      <c r="N93" s="52"/>
      <c r="O93" s="52"/>
      <c r="P93" s="52"/>
      <c r="Q93" s="64"/>
      <c r="R93" s="66">
        <f t="shared" si="10"/>
        <v>0</v>
      </c>
      <c r="S93" s="67"/>
      <c r="T93" s="52"/>
      <c r="U93" s="52"/>
      <c r="V93" s="69"/>
      <c r="W93" s="70" t="str">
        <f t="shared" si="11"/>
        <v>-</v>
      </c>
    </row>
    <row r="94" spans="2:23" ht="15" customHeight="1">
      <c r="B94" s="816">
        <f t="shared" si="9"/>
        <v>-3</v>
      </c>
      <c r="C94" s="817"/>
      <c r="D94" s="361" t="s">
        <v>680</v>
      </c>
      <c r="E94" s="53"/>
      <c r="F94" s="53"/>
      <c r="G94" s="53"/>
      <c r="H94" s="53"/>
      <c r="I94" s="53"/>
      <c r="J94" s="53"/>
      <c r="K94" s="53"/>
      <c r="L94" s="53"/>
      <c r="M94" s="52"/>
      <c r="N94" s="52"/>
      <c r="O94" s="52"/>
      <c r="P94" s="52"/>
      <c r="Q94" s="64"/>
      <c r="R94" s="66">
        <f t="shared" si="10"/>
        <v>0</v>
      </c>
      <c r="S94" s="67"/>
      <c r="T94" s="52"/>
      <c r="U94" s="52"/>
      <c r="V94" s="69"/>
      <c r="W94" s="70" t="str">
        <f t="shared" si="11"/>
        <v>-</v>
      </c>
    </row>
    <row r="95" spans="2:23" ht="15" customHeight="1">
      <c r="B95" s="816">
        <f t="shared" si="9"/>
        <v>-2</v>
      </c>
      <c r="C95" s="817"/>
      <c r="D95" s="361" t="s">
        <v>681</v>
      </c>
      <c r="E95" s="53"/>
      <c r="F95" s="53"/>
      <c r="G95" s="53"/>
      <c r="H95" s="53"/>
      <c r="I95" s="53"/>
      <c r="J95" s="53"/>
      <c r="K95" s="53"/>
      <c r="L95" s="53"/>
      <c r="M95" s="53"/>
      <c r="N95" s="52"/>
      <c r="O95" s="52"/>
      <c r="P95" s="52"/>
      <c r="Q95" s="64"/>
      <c r="R95" s="66">
        <f t="shared" si="10"/>
        <v>0</v>
      </c>
      <c r="S95" s="67"/>
      <c r="T95" s="52"/>
      <c r="U95" s="52"/>
      <c r="V95" s="69"/>
      <c r="W95" s="70" t="str">
        <f t="shared" si="11"/>
        <v>-</v>
      </c>
    </row>
    <row r="96" spans="2:23" ht="15" customHeight="1">
      <c r="B96" s="816">
        <f t="shared" si="9"/>
        <v>-1</v>
      </c>
      <c r="C96" s="817"/>
      <c r="D96" s="361" t="s">
        <v>682</v>
      </c>
      <c r="E96" s="53"/>
      <c r="F96" s="53"/>
      <c r="G96" s="53"/>
      <c r="H96" s="53"/>
      <c r="I96" s="53"/>
      <c r="J96" s="53"/>
      <c r="K96" s="53"/>
      <c r="L96" s="53"/>
      <c r="M96" s="53"/>
      <c r="N96" s="53"/>
      <c r="O96" s="52"/>
      <c r="P96" s="52"/>
      <c r="Q96" s="64"/>
      <c r="R96" s="66">
        <f t="shared" si="10"/>
        <v>0</v>
      </c>
      <c r="S96" s="67"/>
      <c r="T96" s="52"/>
      <c r="U96" s="52"/>
      <c r="V96" s="69"/>
      <c r="W96" s="70" t="str">
        <f t="shared" si="11"/>
        <v>-</v>
      </c>
    </row>
    <row r="97" spans="2:24" ht="15" customHeight="1">
      <c r="B97" s="816">
        <f>'Cover Page'!H13</f>
        <v>0</v>
      </c>
      <c r="C97" s="817"/>
      <c r="D97" s="361" t="s">
        <v>683</v>
      </c>
      <c r="E97" s="53"/>
      <c r="F97" s="53"/>
      <c r="G97" s="53"/>
      <c r="H97" s="53"/>
      <c r="I97" s="53"/>
      <c r="J97" s="53"/>
      <c r="K97" s="53"/>
      <c r="L97" s="53"/>
      <c r="M97" s="53"/>
      <c r="N97" s="53"/>
      <c r="O97" s="53"/>
      <c r="P97" s="52"/>
      <c r="Q97" s="50"/>
      <c r="R97" s="379"/>
      <c r="S97" s="50"/>
      <c r="T97" s="52"/>
      <c r="U97" s="52"/>
      <c r="V97" s="69"/>
      <c r="W97" s="70" t="str">
        <f t="shared" si="11"/>
        <v>-</v>
      </c>
    </row>
    <row r="98" spans="2:24" ht="15" customHeight="1">
      <c r="B98" s="842" t="s">
        <v>685</v>
      </c>
      <c r="C98" s="843"/>
      <c r="D98" s="361" t="s">
        <v>686</v>
      </c>
      <c r="E98" s="50"/>
      <c r="F98" s="50"/>
      <c r="G98" s="50"/>
      <c r="H98" s="50"/>
      <c r="I98" s="50"/>
      <c r="J98" s="50"/>
      <c r="K98" s="50"/>
      <c r="L98" s="50"/>
      <c r="M98" s="50"/>
      <c r="N98" s="50"/>
      <c r="O98" s="50"/>
      <c r="P98" s="50"/>
      <c r="Q98" s="50"/>
      <c r="R98" s="66">
        <f>SUM(R85:R96)</f>
        <v>0</v>
      </c>
      <c r="S98" s="50"/>
      <c r="T98" s="50"/>
      <c r="U98" s="50"/>
      <c r="V98" s="50"/>
      <c r="W98" s="50"/>
    </row>
    <row r="99" spans="2:24" ht="15" customHeight="1">
      <c r="B99" s="50"/>
      <c r="C99" s="50"/>
      <c r="D99" s="50"/>
      <c r="E99" s="50"/>
      <c r="F99" s="50"/>
      <c r="G99" s="50"/>
      <c r="H99" s="50"/>
      <c r="I99" s="50"/>
      <c r="J99" s="50"/>
      <c r="K99" s="50"/>
      <c r="L99" s="50"/>
      <c r="M99" s="50"/>
      <c r="N99" s="50"/>
      <c r="O99" s="50"/>
      <c r="P99" s="50"/>
      <c r="Q99" s="50"/>
      <c r="R99" s="50"/>
      <c r="S99" s="50"/>
      <c r="T99" s="50"/>
      <c r="U99" s="50"/>
      <c r="V99" s="50"/>
      <c r="W99" s="50"/>
    </row>
    <row r="100" spans="2:24" ht="15" customHeight="1">
      <c r="B100" s="50"/>
      <c r="C100" s="50"/>
      <c r="D100" s="50"/>
      <c r="E100" s="50"/>
      <c r="F100" s="50"/>
      <c r="G100" s="50"/>
      <c r="H100" s="50"/>
      <c r="I100" s="50"/>
      <c r="J100" s="50"/>
      <c r="K100" s="50"/>
      <c r="L100" s="50"/>
      <c r="M100" s="50"/>
      <c r="N100" s="50" t="s">
        <v>702</v>
      </c>
      <c r="O100" s="50"/>
      <c r="P100" s="361" t="s">
        <v>703</v>
      </c>
      <c r="Q100" s="50"/>
      <c r="R100" s="66">
        <f>SUM(O86:O96)-SUM(E18:O29)+O85+O39</f>
        <v>0</v>
      </c>
      <c r="S100" s="50"/>
      <c r="T100" s="50"/>
      <c r="U100" s="50"/>
      <c r="V100" s="50"/>
      <c r="W100" s="50"/>
    </row>
    <row r="101" spans="2:24" ht="15" customHeight="1">
      <c r="B101" s="50"/>
      <c r="C101" s="50"/>
      <c r="D101" s="50"/>
      <c r="E101" s="50"/>
      <c r="F101" s="50"/>
      <c r="G101" s="50"/>
      <c r="H101" s="50"/>
      <c r="I101" s="50"/>
      <c r="J101" s="50"/>
      <c r="K101" s="50"/>
      <c r="L101" s="50"/>
      <c r="M101" s="50"/>
      <c r="N101" s="50" t="s">
        <v>704</v>
      </c>
      <c r="O101" s="50"/>
      <c r="P101" s="361" t="s">
        <v>705</v>
      </c>
      <c r="Q101" s="50"/>
      <c r="R101" s="71" t="str">
        <f>+IFERROR(R98/R100,"-")</f>
        <v>-</v>
      </c>
      <c r="S101" s="50"/>
      <c r="T101" s="50"/>
      <c r="U101" s="50"/>
      <c r="V101" s="50"/>
      <c r="W101" s="50"/>
    </row>
    <row r="102" spans="2:24" ht="15" customHeight="1">
      <c r="B102" s="50"/>
      <c r="C102" s="50"/>
      <c r="D102" s="50"/>
      <c r="E102" s="50"/>
      <c r="F102" s="50"/>
      <c r="G102" s="50"/>
      <c r="H102" s="50"/>
      <c r="I102" s="50"/>
      <c r="J102" s="50"/>
      <c r="K102" s="50"/>
      <c r="L102" s="50"/>
      <c r="M102" s="50"/>
      <c r="N102" s="50" t="s">
        <v>706</v>
      </c>
      <c r="O102" s="50"/>
      <c r="P102" s="50"/>
      <c r="Q102" s="50"/>
      <c r="R102" s="56" t="str">
        <f>IF(SUM(E87:E97,F88:F97,G89:G97,H90:H97,I91:I97,J92:J97,K93:K97,L94:L97,M95:M97,N96:N97,O97)=0,"OK","Error")</f>
        <v>OK</v>
      </c>
      <c r="S102" s="72"/>
      <c r="T102" s="50"/>
      <c r="U102" s="50"/>
      <c r="V102" s="50"/>
      <c r="W102" s="50"/>
    </row>
    <row r="103" spans="2:24" ht="15" customHeight="1">
      <c r="B103" s="50"/>
      <c r="C103" s="50"/>
      <c r="D103" s="50"/>
      <c r="E103" s="50"/>
      <c r="F103" s="50"/>
      <c r="G103" s="50"/>
      <c r="H103" s="50"/>
      <c r="I103" s="50"/>
      <c r="J103" s="50"/>
      <c r="K103" s="50"/>
      <c r="L103" s="50"/>
      <c r="M103" s="50"/>
      <c r="N103" s="50"/>
      <c r="O103" s="50"/>
      <c r="P103" s="50"/>
      <c r="Q103" s="50"/>
      <c r="R103" s="50"/>
      <c r="S103" s="50"/>
      <c r="T103" s="50"/>
      <c r="U103" s="50"/>
      <c r="V103" s="50"/>
      <c r="W103" s="50"/>
    </row>
    <row r="104" spans="2:24" ht="15" customHeight="1">
      <c r="B104" s="357" t="s">
        <v>707</v>
      </c>
      <c r="C104" s="388"/>
      <c r="D104" s="388"/>
      <c r="E104" s="388"/>
      <c r="F104" s="388"/>
      <c r="G104" s="388"/>
      <c r="H104" s="388"/>
      <c r="I104" s="388"/>
      <c r="J104" s="388"/>
      <c r="K104" s="388"/>
      <c r="L104" s="388"/>
      <c r="M104" s="388"/>
      <c r="N104" s="388"/>
      <c r="O104" s="57"/>
      <c r="P104" s="57"/>
      <c r="Q104" s="57"/>
      <c r="R104" s="57"/>
      <c r="S104" s="57"/>
      <c r="T104" s="57"/>
      <c r="U104" s="57"/>
      <c r="V104" s="57"/>
      <c r="W104" s="57"/>
      <c r="X104" s="57"/>
    </row>
    <row r="105" spans="2:24" ht="15" hidden="1" customHeight="1">
      <c r="B105" s="50"/>
      <c r="C105" s="50"/>
      <c r="D105" s="50"/>
      <c r="E105" s="50"/>
      <c r="F105" s="50"/>
      <c r="G105" s="50"/>
      <c r="H105" s="380"/>
      <c r="I105" s="50"/>
      <c r="J105" s="50"/>
      <c r="K105" s="50"/>
      <c r="L105" s="50"/>
      <c r="M105" s="50"/>
      <c r="N105" s="50"/>
      <c r="O105" s="50"/>
      <c r="P105" s="50"/>
      <c r="Q105" s="50"/>
      <c r="R105" s="50"/>
      <c r="S105" s="50"/>
      <c r="T105" s="50"/>
      <c r="U105" s="50"/>
      <c r="V105" s="50"/>
      <c r="W105" s="50"/>
    </row>
    <row r="106" spans="2:24" ht="15" customHeight="1">
      <c r="B106" s="359"/>
      <c r="C106" s="360"/>
      <c r="D106" s="384"/>
      <c r="E106" s="361" t="s">
        <v>666</v>
      </c>
      <c r="F106" s="361" t="s">
        <v>542</v>
      </c>
      <c r="G106" s="361" t="s">
        <v>543</v>
      </c>
      <c r="H106" s="361" t="s">
        <v>544</v>
      </c>
      <c r="I106" s="361" t="s">
        <v>545</v>
      </c>
      <c r="J106" s="361" t="s">
        <v>667</v>
      </c>
      <c r="K106" s="361" t="s">
        <v>546</v>
      </c>
      <c r="L106" s="361" t="s">
        <v>547</v>
      </c>
      <c r="M106" s="361" t="s">
        <v>548</v>
      </c>
      <c r="N106" s="50"/>
      <c r="O106" s="50"/>
      <c r="P106" s="50"/>
      <c r="Q106" s="50"/>
      <c r="R106" s="50"/>
      <c r="S106" s="50"/>
      <c r="T106" s="50"/>
      <c r="U106" s="50"/>
      <c r="V106" s="50"/>
      <c r="W106" s="50"/>
    </row>
    <row r="107" spans="2:24" ht="23.25" customHeight="1">
      <c r="B107" s="830" t="e">
        <f>$C$7</f>
        <v>#N/A</v>
      </c>
      <c r="C107" s="831"/>
      <c r="D107" s="850"/>
      <c r="E107" s="878" t="s">
        <v>708</v>
      </c>
      <c r="F107" s="870"/>
      <c r="G107" s="871"/>
      <c r="H107" s="890" t="s">
        <v>709</v>
      </c>
      <c r="I107" s="873"/>
      <c r="J107" s="873"/>
      <c r="K107" s="874" t="s">
        <v>710</v>
      </c>
      <c r="L107" s="870"/>
      <c r="M107" s="871"/>
      <c r="N107" s="50"/>
      <c r="O107" s="50"/>
      <c r="P107" s="50"/>
      <c r="Q107" s="50"/>
      <c r="R107" s="50"/>
      <c r="S107" s="50"/>
      <c r="T107" s="50"/>
      <c r="U107" s="50"/>
      <c r="V107" s="50"/>
      <c r="W107" s="50"/>
    </row>
    <row r="108" spans="2:24" ht="23.25" customHeight="1">
      <c r="B108" s="832"/>
      <c r="C108" s="833"/>
      <c r="D108" s="868"/>
      <c r="E108" s="875" t="s">
        <v>727</v>
      </c>
      <c r="F108" s="862" t="s">
        <v>728</v>
      </c>
      <c r="G108" s="862" t="s">
        <v>713</v>
      </c>
      <c r="H108" s="862" t="s">
        <v>727</v>
      </c>
      <c r="I108" s="862" t="s">
        <v>729</v>
      </c>
      <c r="J108" s="862" t="s">
        <v>713</v>
      </c>
      <c r="K108" s="862" t="s">
        <v>715</v>
      </c>
      <c r="L108" s="862" t="s">
        <v>716</v>
      </c>
      <c r="M108" s="862" t="s">
        <v>717</v>
      </c>
      <c r="N108" s="50"/>
      <c r="O108" s="50"/>
      <c r="P108" s="50"/>
      <c r="Q108" s="50"/>
      <c r="R108" s="50"/>
      <c r="S108" s="50"/>
      <c r="T108" s="50"/>
      <c r="U108" s="50"/>
      <c r="V108" s="50"/>
      <c r="W108" s="50"/>
    </row>
    <row r="109" spans="2:24" ht="23.25" customHeight="1">
      <c r="B109" s="846" t="s">
        <v>669</v>
      </c>
      <c r="C109" s="847"/>
      <c r="D109" s="868"/>
      <c r="E109" s="876"/>
      <c r="F109" s="863"/>
      <c r="G109" s="863"/>
      <c r="H109" s="863"/>
      <c r="I109" s="863"/>
      <c r="J109" s="863"/>
      <c r="K109" s="863"/>
      <c r="L109" s="863"/>
      <c r="M109" s="863"/>
      <c r="N109" s="50"/>
      <c r="O109" s="50"/>
      <c r="P109" s="50"/>
      <c r="Q109" s="50"/>
      <c r="R109" s="50"/>
      <c r="S109" s="50"/>
      <c r="T109" s="50"/>
      <c r="U109" s="50"/>
      <c r="V109" s="50"/>
      <c r="W109" s="50"/>
    </row>
    <row r="110" spans="2:24" ht="23.25" customHeight="1">
      <c r="B110" s="848"/>
      <c r="C110" s="849"/>
      <c r="D110" s="851"/>
      <c r="E110" s="877"/>
      <c r="F110" s="864"/>
      <c r="G110" s="864"/>
      <c r="H110" s="864"/>
      <c r="I110" s="864"/>
      <c r="J110" s="864"/>
      <c r="K110" s="864"/>
      <c r="L110" s="864"/>
      <c r="M110" s="864"/>
      <c r="N110" s="50"/>
      <c r="O110" s="50"/>
      <c r="P110" s="50"/>
      <c r="Q110" s="50"/>
      <c r="R110" s="50"/>
      <c r="S110" s="50"/>
      <c r="T110" s="50"/>
      <c r="U110" s="50"/>
      <c r="V110" s="50"/>
      <c r="W110" s="50"/>
    </row>
    <row r="111" spans="2:24" ht="15" customHeight="1">
      <c r="B111" s="865" t="s">
        <v>730</v>
      </c>
      <c r="C111" s="843"/>
      <c r="D111" s="361" t="s">
        <v>671</v>
      </c>
      <c r="E111" s="366"/>
      <c r="F111" s="383"/>
      <c r="G111" s="376"/>
      <c r="H111" s="366"/>
      <c r="I111" s="383"/>
      <c r="J111" s="376"/>
      <c r="K111" s="66">
        <f>+F111-I111+P39-O39+P17</f>
        <v>0</v>
      </c>
      <c r="L111" s="376"/>
      <c r="M111" s="376"/>
      <c r="N111" s="50"/>
      <c r="O111" s="50"/>
      <c r="P111" s="50"/>
      <c r="Q111" s="50"/>
      <c r="R111" s="50"/>
      <c r="S111" s="50"/>
      <c r="T111" s="50"/>
      <c r="U111" s="50"/>
      <c r="V111" s="50"/>
      <c r="W111" s="50"/>
    </row>
    <row r="112" spans="2:24" ht="15" customHeight="1">
      <c r="B112" s="816">
        <f t="shared" ref="B112:B122" si="12">+B113-1</f>
        <v>-11</v>
      </c>
      <c r="C112" s="817"/>
      <c r="D112" s="361" t="s">
        <v>672</v>
      </c>
      <c r="E112" s="383"/>
      <c r="F112" s="383"/>
      <c r="G112" s="71" t="str">
        <f t="shared" ref="G112:G123" si="13">IFERROR(F112/E112,"-")</f>
        <v>-</v>
      </c>
      <c r="H112" s="383"/>
      <c r="I112" s="383"/>
      <c r="J112" s="71" t="str">
        <f t="shared" ref="J112:J122" si="14">IFERROR(I112/H112,"-")</f>
        <v>-</v>
      </c>
      <c r="K112" s="66">
        <f t="shared" ref="K112:K122" si="15">+F112-I112</f>
        <v>0</v>
      </c>
      <c r="L112" s="66" t="str">
        <f t="shared" ref="L112:L122" si="16">IFERROR(K112-M112,"-")</f>
        <v>-</v>
      </c>
      <c r="M112" s="66" t="str">
        <f t="shared" ref="M112:M122" si="17">IFERROR(H112*(G112-J112),"-")</f>
        <v>-</v>
      </c>
      <c r="N112" s="50"/>
      <c r="O112" s="50"/>
      <c r="P112" s="50"/>
      <c r="Q112" s="50"/>
      <c r="R112" s="50"/>
      <c r="S112" s="50"/>
      <c r="T112" s="50"/>
      <c r="U112" s="50"/>
      <c r="V112" s="50"/>
      <c r="W112" s="50"/>
    </row>
    <row r="113" spans="2:23" ht="15" customHeight="1">
      <c r="B113" s="816">
        <f t="shared" si="12"/>
        <v>-10</v>
      </c>
      <c r="C113" s="817"/>
      <c r="D113" s="361" t="s">
        <v>673</v>
      </c>
      <c r="E113" s="383"/>
      <c r="F113" s="383"/>
      <c r="G113" s="71" t="str">
        <f t="shared" si="13"/>
        <v>-</v>
      </c>
      <c r="H113" s="383"/>
      <c r="I113" s="383"/>
      <c r="J113" s="71" t="str">
        <f t="shared" si="14"/>
        <v>-</v>
      </c>
      <c r="K113" s="66">
        <f t="shared" si="15"/>
        <v>0</v>
      </c>
      <c r="L113" s="66" t="str">
        <f t="shared" si="16"/>
        <v>-</v>
      </c>
      <c r="M113" s="66" t="str">
        <f t="shared" si="17"/>
        <v>-</v>
      </c>
      <c r="N113" s="50"/>
      <c r="O113" s="50"/>
      <c r="P113" s="50"/>
      <c r="Q113" s="50"/>
      <c r="R113" s="50"/>
      <c r="S113" s="50"/>
      <c r="T113" s="50"/>
      <c r="U113" s="50"/>
      <c r="V113" s="50"/>
      <c r="W113" s="50"/>
    </row>
    <row r="114" spans="2:23" ht="15" customHeight="1">
      <c r="B114" s="816">
        <f t="shared" si="12"/>
        <v>-9</v>
      </c>
      <c r="C114" s="817"/>
      <c r="D114" s="361" t="s">
        <v>674</v>
      </c>
      <c r="E114" s="383"/>
      <c r="F114" s="383"/>
      <c r="G114" s="71" t="str">
        <f t="shared" si="13"/>
        <v>-</v>
      </c>
      <c r="H114" s="383"/>
      <c r="I114" s="383"/>
      <c r="J114" s="71" t="str">
        <f t="shared" si="14"/>
        <v>-</v>
      </c>
      <c r="K114" s="66">
        <f t="shared" si="15"/>
        <v>0</v>
      </c>
      <c r="L114" s="66" t="str">
        <f t="shared" si="16"/>
        <v>-</v>
      </c>
      <c r="M114" s="66" t="str">
        <f t="shared" si="17"/>
        <v>-</v>
      </c>
      <c r="N114" s="50"/>
      <c r="O114" s="50"/>
      <c r="P114" s="50"/>
      <c r="Q114" s="50"/>
      <c r="R114" s="50"/>
      <c r="S114" s="50"/>
      <c r="T114" s="50"/>
      <c r="U114" s="50"/>
      <c r="V114" s="50"/>
      <c r="W114" s="50"/>
    </row>
    <row r="115" spans="2:23" ht="15" customHeight="1">
      <c r="B115" s="816">
        <f t="shared" si="12"/>
        <v>-8</v>
      </c>
      <c r="C115" s="817"/>
      <c r="D115" s="361" t="s">
        <v>675</v>
      </c>
      <c r="E115" s="383"/>
      <c r="F115" s="383"/>
      <c r="G115" s="71" t="str">
        <f t="shared" si="13"/>
        <v>-</v>
      </c>
      <c r="H115" s="383"/>
      <c r="I115" s="383"/>
      <c r="J115" s="71" t="str">
        <f t="shared" si="14"/>
        <v>-</v>
      </c>
      <c r="K115" s="66">
        <f t="shared" si="15"/>
        <v>0</v>
      </c>
      <c r="L115" s="66" t="str">
        <f t="shared" si="16"/>
        <v>-</v>
      </c>
      <c r="M115" s="66" t="str">
        <f t="shared" si="17"/>
        <v>-</v>
      </c>
      <c r="N115" s="50"/>
      <c r="O115" s="50"/>
      <c r="P115" s="50"/>
      <c r="Q115" s="50"/>
      <c r="R115" s="50"/>
      <c r="S115" s="50"/>
      <c r="T115" s="50"/>
      <c r="U115" s="50"/>
      <c r="V115" s="50"/>
      <c r="W115" s="50"/>
    </row>
    <row r="116" spans="2:23" ht="15" customHeight="1">
      <c r="B116" s="816">
        <f t="shared" si="12"/>
        <v>-7</v>
      </c>
      <c r="C116" s="817"/>
      <c r="D116" s="361" t="s">
        <v>676</v>
      </c>
      <c r="E116" s="383"/>
      <c r="F116" s="383"/>
      <c r="G116" s="71" t="str">
        <f t="shared" si="13"/>
        <v>-</v>
      </c>
      <c r="H116" s="383"/>
      <c r="I116" s="383"/>
      <c r="J116" s="71" t="str">
        <f t="shared" si="14"/>
        <v>-</v>
      </c>
      <c r="K116" s="66">
        <f t="shared" si="15"/>
        <v>0</v>
      </c>
      <c r="L116" s="66" t="str">
        <f t="shared" si="16"/>
        <v>-</v>
      </c>
      <c r="M116" s="66" t="str">
        <f t="shared" si="17"/>
        <v>-</v>
      </c>
      <c r="N116" s="50"/>
      <c r="O116" s="50"/>
      <c r="P116" s="50"/>
      <c r="Q116" s="50"/>
      <c r="R116" s="50"/>
      <c r="S116" s="50"/>
      <c r="T116" s="50"/>
      <c r="U116" s="50"/>
      <c r="V116" s="50"/>
      <c r="W116" s="50"/>
    </row>
    <row r="117" spans="2:23" ht="15" customHeight="1">
      <c r="B117" s="816">
        <f t="shared" si="12"/>
        <v>-6</v>
      </c>
      <c r="C117" s="817"/>
      <c r="D117" s="361" t="s">
        <v>677</v>
      </c>
      <c r="E117" s="383"/>
      <c r="F117" s="383"/>
      <c r="G117" s="71" t="str">
        <f t="shared" si="13"/>
        <v>-</v>
      </c>
      <c r="H117" s="383"/>
      <c r="I117" s="383"/>
      <c r="J117" s="71" t="str">
        <f t="shared" si="14"/>
        <v>-</v>
      </c>
      <c r="K117" s="66">
        <f t="shared" si="15"/>
        <v>0</v>
      </c>
      <c r="L117" s="66" t="str">
        <f t="shared" si="16"/>
        <v>-</v>
      </c>
      <c r="M117" s="66" t="str">
        <f t="shared" si="17"/>
        <v>-</v>
      </c>
      <c r="N117" s="50"/>
      <c r="O117" s="50"/>
      <c r="P117" s="50"/>
      <c r="Q117" s="50"/>
      <c r="R117" s="50"/>
      <c r="S117" s="50"/>
      <c r="T117" s="50"/>
      <c r="U117" s="50"/>
      <c r="V117" s="50"/>
      <c r="W117" s="50"/>
    </row>
    <row r="118" spans="2:23" ht="15" customHeight="1">
      <c r="B118" s="816">
        <f t="shared" si="12"/>
        <v>-5</v>
      </c>
      <c r="C118" s="817"/>
      <c r="D118" s="361" t="s">
        <v>678</v>
      </c>
      <c r="E118" s="383"/>
      <c r="F118" s="383"/>
      <c r="G118" s="71" t="str">
        <f t="shared" si="13"/>
        <v>-</v>
      </c>
      <c r="H118" s="383"/>
      <c r="I118" s="383"/>
      <c r="J118" s="71" t="str">
        <f t="shared" si="14"/>
        <v>-</v>
      </c>
      <c r="K118" s="66">
        <f t="shared" si="15"/>
        <v>0</v>
      </c>
      <c r="L118" s="66" t="str">
        <f t="shared" si="16"/>
        <v>-</v>
      </c>
      <c r="M118" s="66" t="str">
        <f t="shared" si="17"/>
        <v>-</v>
      </c>
      <c r="N118" s="50"/>
      <c r="O118" s="50"/>
      <c r="P118" s="50"/>
      <c r="Q118" s="50"/>
      <c r="R118" s="50"/>
      <c r="S118" s="50"/>
      <c r="T118" s="50"/>
      <c r="U118" s="50"/>
      <c r="V118" s="50"/>
      <c r="W118" s="50"/>
    </row>
    <row r="119" spans="2:23" ht="15" customHeight="1">
      <c r="B119" s="816">
        <f t="shared" si="12"/>
        <v>-4</v>
      </c>
      <c r="C119" s="817"/>
      <c r="D119" s="361" t="s">
        <v>679</v>
      </c>
      <c r="E119" s="383"/>
      <c r="F119" s="383"/>
      <c r="G119" s="71" t="str">
        <f t="shared" si="13"/>
        <v>-</v>
      </c>
      <c r="H119" s="383"/>
      <c r="I119" s="383"/>
      <c r="J119" s="71" t="str">
        <f t="shared" si="14"/>
        <v>-</v>
      </c>
      <c r="K119" s="66">
        <f t="shared" si="15"/>
        <v>0</v>
      </c>
      <c r="L119" s="66" t="str">
        <f t="shared" si="16"/>
        <v>-</v>
      </c>
      <c r="M119" s="66" t="str">
        <f t="shared" si="17"/>
        <v>-</v>
      </c>
      <c r="N119" s="50"/>
      <c r="O119" s="50"/>
      <c r="P119" s="50"/>
      <c r="Q119" s="50"/>
      <c r="R119" s="50"/>
      <c r="S119" s="50"/>
      <c r="T119" s="50"/>
      <c r="U119" s="50"/>
      <c r="V119" s="50"/>
      <c r="W119" s="50"/>
    </row>
    <row r="120" spans="2:23" ht="15" customHeight="1">
      <c r="B120" s="816">
        <f t="shared" si="12"/>
        <v>-3</v>
      </c>
      <c r="C120" s="817"/>
      <c r="D120" s="361" t="s">
        <v>680</v>
      </c>
      <c r="E120" s="383"/>
      <c r="F120" s="383"/>
      <c r="G120" s="71" t="str">
        <f t="shared" si="13"/>
        <v>-</v>
      </c>
      <c r="H120" s="383"/>
      <c r="I120" s="383"/>
      <c r="J120" s="71" t="str">
        <f t="shared" si="14"/>
        <v>-</v>
      </c>
      <c r="K120" s="66">
        <f t="shared" si="15"/>
        <v>0</v>
      </c>
      <c r="L120" s="66" t="str">
        <f t="shared" si="16"/>
        <v>-</v>
      </c>
      <c r="M120" s="66" t="str">
        <f t="shared" si="17"/>
        <v>-</v>
      </c>
      <c r="N120" s="50"/>
      <c r="O120" s="50"/>
      <c r="P120" s="50"/>
      <c r="Q120" s="50"/>
      <c r="R120" s="50"/>
      <c r="S120" s="50"/>
      <c r="T120" s="50"/>
      <c r="U120" s="50"/>
      <c r="V120" s="50"/>
      <c r="W120" s="50"/>
    </row>
    <row r="121" spans="2:23" ht="15" customHeight="1">
      <c r="B121" s="816">
        <f t="shared" si="12"/>
        <v>-2</v>
      </c>
      <c r="C121" s="817"/>
      <c r="D121" s="361" t="s">
        <v>681</v>
      </c>
      <c r="E121" s="383"/>
      <c r="F121" s="383"/>
      <c r="G121" s="71" t="str">
        <f t="shared" si="13"/>
        <v>-</v>
      </c>
      <c r="H121" s="383"/>
      <c r="I121" s="383"/>
      <c r="J121" s="71" t="str">
        <f t="shared" si="14"/>
        <v>-</v>
      </c>
      <c r="K121" s="66">
        <f t="shared" si="15"/>
        <v>0</v>
      </c>
      <c r="L121" s="66" t="str">
        <f t="shared" si="16"/>
        <v>-</v>
      </c>
      <c r="M121" s="66" t="str">
        <f t="shared" si="17"/>
        <v>-</v>
      </c>
      <c r="N121" s="50"/>
      <c r="O121" s="50"/>
      <c r="P121" s="50"/>
      <c r="Q121" s="50"/>
      <c r="R121" s="50"/>
      <c r="S121" s="50"/>
      <c r="T121" s="50"/>
      <c r="U121" s="50"/>
      <c r="V121" s="50"/>
      <c r="W121" s="50"/>
    </row>
    <row r="122" spans="2:23" ht="15" customHeight="1">
      <c r="B122" s="816">
        <f t="shared" si="12"/>
        <v>-1</v>
      </c>
      <c r="C122" s="817"/>
      <c r="D122" s="361" t="s">
        <v>682</v>
      </c>
      <c r="E122" s="383"/>
      <c r="F122" s="383"/>
      <c r="G122" s="71" t="str">
        <f t="shared" si="13"/>
        <v>-</v>
      </c>
      <c r="H122" s="383"/>
      <c r="I122" s="383"/>
      <c r="J122" s="71" t="str">
        <f t="shared" si="14"/>
        <v>-</v>
      </c>
      <c r="K122" s="66">
        <f t="shared" si="15"/>
        <v>0</v>
      </c>
      <c r="L122" s="66" t="str">
        <f t="shared" si="16"/>
        <v>-</v>
      </c>
      <c r="M122" s="66" t="str">
        <f t="shared" si="17"/>
        <v>-</v>
      </c>
      <c r="N122" s="50"/>
      <c r="O122" s="50"/>
      <c r="P122" s="50"/>
      <c r="Q122" s="50"/>
      <c r="R122" s="50"/>
      <c r="S122" s="59"/>
      <c r="T122" s="50"/>
      <c r="U122" s="50"/>
      <c r="V122" s="50"/>
      <c r="W122" s="50"/>
    </row>
    <row r="123" spans="2:23" ht="15" customHeight="1">
      <c r="B123" s="816">
        <f>'Cover Page'!H13</f>
        <v>0</v>
      </c>
      <c r="C123" s="817"/>
      <c r="D123" s="361" t="s">
        <v>683</v>
      </c>
      <c r="E123" s="383"/>
      <c r="F123" s="383"/>
      <c r="G123" s="71" t="str">
        <f t="shared" si="13"/>
        <v>-</v>
      </c>
      <c r="H123" s="376"/>
      <c r="I123" s="376"/>
      <c r="J123" s="376"/>
      <c r="K123" s="376"/>
      <c r="L123" s="376"/>
      <c r="M123" s="376"/>
      <c r="N123" s="50"/>
      <c r="O123" s="50"/>
      <c r="P123" s="50"/>
      <c r="Q123" s="50"/>
      <c r="R123" s="50"/>
      <c r="S123" s="59"/>
      <c r="T123" s="50"/>
      <c r="U123" s="50"/>
      <c r="V123" s="50"/>
      <c r="W123" s="50"/>
    </row>
    <row r="124" spans="2:23" ht="15" customHeight="1">
      <c r="B124" s="865" t="s">
        <v>685</v>
      </c>
      <c r="C124" s="843"/>
      <c r="D124" s="361" t="s">
        <v>686</v>
      </c>
      <c r="E124" s="73"/>
      <c r="F124" s="73"/>
      <c r="G124" s="73"/>
      <c r="H124" s="73"/>
      <c r="I124" s="73"/>
      <c r="J124" s="73"/>
      <c r="K124" s="66">
        <f>SUM(K112:K122)</f>
        <v>0</v>
      </c>
      <c r="L124" s="66">
        <f>SUM(L112:L122)</f>
        <v>0</v>
      </c>
      <c r="M124" s="66">
        <f>SUM(M112:M122)</f>
        <v>0</v>
      </c>
      <c r="N124" s="50"/>
      <c r="O124" s="50"/>
      <c r="P124" s="50"/>
      <c r="Q124" s="50"/>
      <c r="R124" s="50"/>
      <c r="S124" s="59"/>
      <c r="T124" s="50"/>
      <c r="U124" s="50"/>
      <c r="V124" s="50"/>
      <c r="W124" s="50"/>
    </row>
    <row r="125" spans="2:23" ht="15" customHeight="1">
      <c r="B125" s="50"/>
      <c r="C125" s="50"/>
      <c r="D125" s="50"/>
      <c r="E125" s="59"/>
      <c r="F125" s="59"/>
      <c r="G125" s="59"/>
      <c r="H125" s="59"/>
      <c r="I125" s="59"/>
      <c r="J125" s="59"/>
      <c r="K125" s="59"/>
      <c r="L125" s="59"/>
      <c r="M125" s="59"/>
      <c r="N125" s="59"/>
      <c r="O125" s="59"/>
      <c r="P125" s="59"/>
      <c r="Q125" s="59"/>
      <c r="R125" s="59"/>
      <c r="S125" s="59"/>
      <c r="T125" s="59"/>
      <c r="U125" s="59"/>
      <c r="V125" s="50"/>
      <c r="W125" s="50"/>
    </row>
    <row r="126" spans="2:23" ht="15" hidden="1" customHeight="1">
      <c r="B126" s="50"/>
      <c r="C126" s="50"/>
      <c r="D126" s="50"/>
      <c r="E126" s="59"/>
      <c r="F126" s="59"/>
      <c r="G126" s="59"/>
      <c r="H126" s="59"/>
      <c r="I126" s="59"/>
      <c r="J126" s="59"/>
      <c r="K126" s="59"/>
      <c r="L126" s="59"/>
      <c r="M126" s="59"/>
      <c r="N126" s="59"/>
      <c r="O126" s="59"/>
      <c r="P126" s="59"/>
      <c r="Q126" s="59"/>
      <c r="R126" s="59"/>
      <c r="S126" s="59"/>
      <c r="T126" s="59"/>
      <c r="U126" s="50"/>
      <c r="V126" s="50"/>
      <c r="W126" s="50"/>
    </row>
    <row r="127" spans="2:23" ht="15" hidden="1" customHeight="1">
      <c r="B127" s="50"/>
      <c r="C127" s="50"/>
      <c r="D127" s="50"/>
      <c r="E127" s="59"/>
      <c r="F127" s="59"/>
      <c r="G127" s="59"/>
      <c r="H127" s="59"/>
      <c r="I127" s="59"/>
      <c r="J127" s="59"/>
      <c r="K127" s="59"/>
      <c r="L127" s="59"/>
      <c r="M127" s="59"/>
      <c r="N127" s="59"/>
      <c r="O127" s="59"/>
      <c r="P127" s="59"/>
      <c r="Q127" s="59"/>
      <c r="R127" s="59"/>
      <c r="S127" s="59"/>
      <c r="T127" s="59"/>
      <c r="U127" s="50"/>
      <c r="V127" s="50"/>
      <c r="W127" s="50"/>
    </row>
    <row r="128" spans="2:23" ht="15" hidden="1" customHeight="1">
      <c r="B128" s="50"/>
      <c r="C128" s="50"/>
      <c r="D128" s="50"/>
      <c r="E128" s="59"/>
      <c r="F128" s="59"/>
      <c r="G128" s="59"/>
      <c r="H128" s="59"/>
      <c r="I128" s="59"/>
      <c r="J128" s="59"/>
      <c r="K128" s="59"/>
      <c r="L128" s="59"/>
      <c r="M128" s="59"/>
      <c r="N128" s="59"/>
      <c r="O128" s="59"/>
      <c r="P128" s="59"/>
      <c r="Q128" s="59"/>
      <c r="R128" s="59"/>
      <c r="S128" s="50"/>
      <c r="T128" s="50"/>
      <c r="U128" s="50"/>
      <c r="V128" s="50"/>
      <c r="W128" s="50"/>
    </row>
    <row r="129" spans="1:24" s="62" customFormat="1" ht="15" customHeight="1">
      <c r="A129" s="50"/>
      <c r="B129" s="357" t="s">
        <v>718</v>
      </c>
      <c r="C129" s="388"/>
      <c r="D129" s="388"/>
      <c r="E129" s="388"/>
      <c r="F129" s="388"/>
      <c r="G129" s="388"/>
      <c r="H129" s="388"/>
      <c r="I129" s="388"/>
      <c r="J129" s="388"/>
      <c r="K129" s="388"/>
      <c r="L129" s="388"/>
      <c r="M129" s="388"/>
      <c r="N129" s="388"/>
      <c r="O129" s="57"/>
      <c r="P129" s="57"/>
      <c r="Q129" s="57"/>
      <c r="R129" s="57"/>
      <c r="S129" s="57"/>
      <c r="T129" s="57"/>
      <c r="U129" s="57"/>
      <c r="V129" s="57"/>
      <c r="W129" s="57"/>
      <c r="X129" s="57"/>
    </row>
    <row r="130" spans="1:24" s="62" customFormat="1" ht="15" hidden="1" customHeight="1">
      <c r="A130" s="50"/>
      <c r="B130" s="50"/>
      <c r="C130" s="50"/>
      <c r="D130" s="50"/>
      <c r="E130" s="50"/>
      <c r="F130" s="50"/>
      <c r="G130" s="50"/>
      <c r="H130" s="380"/>
      <c r="I130" s="50"/>
      <c r="J130" s="50"/>
      <c r="K130" s="50"/>
      <c r="L130" s="50"/>
      <c r="M130" s="50"/>
      <c r="N130" s="50"/>
      <c r="O130" s="50"/>
      <c r="P130" s="50"/>
      <c r="Q130" s="50"/>
      <c r="R130" s="50"/>
      <c r="S130" s="50"/>
      <c r="T130" s="50"/>
      <c r="U130" s="50"/>
      <c r="V130" s="50"/>
      <c r="W130" s="50"/>
      <c r="X130" s="50"/>
    </row>
    <row r="131" spans="1:24" ht="15" customHeight="1">
      <c r="B131" s="359"/>
      <c r="C131" s="360"/>
      <c r="D131" s="384"/>
      <c r="E131" s="361" t="s">
        <v>666</v>
      </c>
      <c r="F131" s="361" t="s">
        <v>542</v>
      </c>
      <c r="G131" s="361" t="s">
        <v>543</v>
      </c>
      <c r="H131" s="361" t="s">
        <v>544</v>
      </c>
      <c r="I131" s="361" t="s">
        <v>545</v>
      </c>
      <c r="J131" s="361" t="s">
        <v>667</v>
      </c>
      <c r="K131" s="361" t="s">
        <v>546</v>
      </c>
      <c r="L131" s="361" t="s">
        <v>547</v>
      </c>
      <c r="M131" s="361" t="s">
        <v>548</v>
      </c>
      <c r="N131" s="50"/>
      <c r="O131" s="50"/>
      <c r="P131" s="50"/>
      <c r="Q131" s="50"/>
      <c r="R131" s="50"/>
      <c r="S131" s="50"/>
      <c r="T131" s="50"/>
      <c r="U131" s="50"/>
      <c r="V131" s="50"/>
      <c r="W131" s="50"/>
    </row>
    <row r="132" spans="1:24" ht="23.25" customHeight="1">
      <c r="B132" s="830" t="e">
        <f>$C$7</f>
        <v>#N/A</v>
      </c>
      <c r="C132" s="831"/>
      <c r="D132" s="850"/>
      <c r="E132" s="878" t="s">
        <v>708</v>
      </c>
      <c r="F132" s="870"/>
      <c r="G132" s="871"/>
      <c r="H132" s="874" t="s">
        <v>709</v>
      </c>
      <c r="I132" s="870"/>
      <c r="J132" s="871"/>
      <c r="K132" s="874" t="s">
        <v>715</v>
      </c>
      <c r="L132" s="870"/>
      <c r="M132" s="871"/>
      <c r="N132" s="50"/>
      <c r="O132" s="50"/>
      <c r="P132" s="50"/>
      <c r="Q132" s="50"/>
      <c r="R132" s="50"/>
      <c r="S132" s="50"/>
      <c r="T132" s="50"/>
      <c r="U132" s="50"/>
      <c r="V132" s="50"/>
      <c r="W132" s="50"/>
    </row>
    <row r="133" spans="1:24" ht="23.25" customHeight="1">
      <c r="B133" s="832"/>
      <c r="C133" s="833"/>
      <c r="D133" s="868"/>
      <c r="E133" s="862" t="s">
        <v>731</v>
      </c>
      <c r="F133" s="862" t="s">
        <v>732</v>
      </c>
      <c r="G133" s="862" t="s">
        <v>700</v>
      </c>
      <c r="H133" s="862" t="s">
        <v>731</v>
      </c>
      <c r="I133" s="862" t="s">
        <v>732</v>
      </c>
      <c r="J133" s="862" t="s">
        <v>700</v>
      </c>
      <c r="K133" s="862" t="s">
        <v>715</v>
      </c>
      <c r="L133" s="862" t="s">
        <v>721</v>
      </c>
      <c r="M133" s="862" t="s">
        <v>717</v>
      </c>
      <c r="N133" s="50"/>
      <c r="O133" s="50"/>
      <c r="P133" s="50"/>
      <c r="Q133" s="50"/>
      <c r="R133" s="50"/>
      <c r="S133" s="50"/>
      <c r="T133" s="50"/>
      <c r="U133" s="50"/>
      <c r="V133" s="50"/>
      <c r="W133" s="50"/>
    </row>
    <row r="134" spans="1:24" ht="23.25" customHeight="1">
      <c r="B134" s="846" t="s">
        <v>669</v>
      </c>
      <c r="C134" s="847"/>
      <c r="D134" s="868"/>
      <c r="E134" s="863"/>
      <c r="F134" s="863"/>
      <c r="G134" s="863"/>
      <c r="H134" s="863"/>
      <c r="I134" s="863"/>
      <c r="J134" s="863"/>
      <c r="K134" s="863"/>
      <c r="L134" s="863"/>
      <c r="M134" s="863"/>
      <c r="N134" s="50"/>
      <c r="O134" s="50"/>
      <c r="P134" s="50"/>
      <c r="Q134" s="50"/>
      <c r="R134" s="50"/>
      <c r="S134" s="50"/>
      <c r="T134" s="50"/>
      <c r="U134" s="50"/>
      <c r="V134" s="50"/>
      <c r="W134" s="50"/>
    </row>
    <row r="135" spans="1:24" ht="23.25" customHeight="1">
      <c r="B135" s="848"/>
      <c r="C135" s="849"/>
      <c r="D135" s="851"/>
      <c r="E135" s="864"/>
      <c r="F135" s="864"/>
      <c r="G135" s="864"/>
      <c r="H135" s="864"/>
      <c r="I135" s="864"/>
      <c r="J135" s="864"/>
      <c r="K135" s="864"/>
      <c r="L135" s="864"/>
      <c r="M135" s="864"/>
      <c r="N135" s="50"/>
      <c r="O135" s="50"/>
      <c r="P135" s="50"/>
      <c r="Q135" s="50"/>
      <c r="R135" s="50"/>
      <c r="S135" s="50"/>
      <c r="T135" s="50"/>
      <c r="U135" s="50"/>
      <c r="V135" s="50"/>
      <c r="W135" s="50"/>
    </row>
    <row r="136" spans="1:24" ht="15" customHeight="1">
      <c r="B136" s="842" t="s">
        <v>701</v>
      </c>
      <c r="C136" s="843"/>
      <c r="D136" s="361" t="s">
        <v>671</v>
      </c>
      <c r="E136" s="376"/>
      <c r="F136" s="66">
        <f>F111</f>
        <v>0</v>
      </c>
      <c r="G136" s="376"/>
      <c r="H136" s="376"/>
      <c r="I136" s="66">
        <f>I111</f>
        <v>0</v>
      </c>
      <c r="J136" s="376"/>
      <c r="K136" s="66">
        <f>+F136-I136+P39-O39+P17</f>
        <v>0</v>
      </c>
      <c r="L136" s="376"/>
      <c r="M136" s="376"/>
      <c r="N136" s="50"/>
      <c r="O136" s="50"/>
      <c r="P136" s="50"/>
      <c r="Q136" s="50"/>
      <c r="R136" s="50"/>
      <c r="S136" s="50"/>
      <c r="T136" s="50"/>
      <c r="U136" s="50"/>
      <c r="V136" s="50"/>
      <c r="W136" s="50"/>
    </row>
    <row r="137" spans="1:24" ht="15" customHeight="1">
      <c r="B137" s="816">
        <f t="shared" ref="B137:B147" si="18">+B138-1</f>
        <v>-11</v>
      </c>
      <c r="C137" s="817"/>
      <c r="D137" s="361" t="s">
        <v>672</v>
      </c>
      <c r="E137" s="383"/>
      <c r="F137" s="383"/>
      <c r="G137" s="71" t="str">
        <f t="shared" ref="G137:G148" si="19">IFERROR(F137/E137,"-")</f>
        <v>-</v>
      </c>
      <c r="H137" s="383"/>
      <c r="I137" s="383"/>
      <c r="J137" s="71" t="str">
        <f t="shared" ref="J137:J147" si="20">IFERROR(I137/H137,"-")</f>
        <v>-</v>
      </c>
      <c r="K137" s="66">
        <f t="shared" ref="K137:K147" si="21">+F137-I137</f>
        <v>0</v>
      </c>
      <c r="L137" s="66" t="str">
        <f t="shared" ref="L137:L147" si="22">IFERROR(K137-M137,"-")</f>
        <v>-</v>
      </c>
      <c r="M137" s="66" t="str">
        <f t="shared" ref="M137:M147" si="23">IFERROR(H137*(G137-J137),"-")</f>
        <v>-</v>
      </c>
      <c r="N137" s="50"/>
      <c r="O137" s="50"/>
      <c r="P137" s="50"/>
      <c r="Q137" s="50"/>
      <c r="R137" s="50"/>
      <c r="S137" s="50"/>
      <c r="T137" s="50"/>
      <c r="U137" s="50"/>
      <c r="V137" s="50"/>
      <c r="W137" s="50"/>
    </row>
    <row r="138" spans="1:24" ht="15" customHeight="1">
      <c r="B138" s="816">
        <f t="shared" si="18"/>
        <v>-10</v>
      </c>
      <c r="C138" s="817"/>
      <c r="D138" s="361" t="s">
        <v>673</v>
      </c>
      <c r="E138" s="383"/>
      <c r="F138" s="383"/>
      <c r="G138" s="71" t="str">
        <f t="shared" si="19"/>
        <v>-</v>
      </c>
      <c r="H138" s="383"/>
      <c r="I138" s="383"/>
      <c r="J138" s="71" t="str">
        <f t="shared" si="20"/>
        <v>-</v>
      </c>
      <c r="K138" s="66">
        <f t="shared" si="21"/>
        <v>0</v>
      </c>
      <c r="L138" s="66" t="str">
        <f t="shared" si="22"/>
        <v>-</v>
      </c>
      <c r="M138" s="66" t="str">
        <f t="shared" si="23"/>
        <v>-</v>
      </c>
      <c r="N138" s="50"/>
      <c r="O138" s="50"/>
      <c r="P138" s="50"/>
      <c r="Q138" s="50"/>
      <c r="R138" s="50"/>
      <c r="S138" s="50"/>
      <c r="T138" s="50"/>
      <c r="U138" s="50"/>
      <c r="V138" s="50"/>
      <c r="W138" s="50"/>
    </row>
    <row r="139" spans="1:24" ht="15" customHeight="1">
      <c r="B139" s="816">
        <f t="shared" si="18"/>
        <v>-9</v>
      </c>
      <c r="C139" s="817"/>
      <c r="D139" s="361" t="s">
        <v>674</v>
      </c>
      <c r="E139" s="383"/>
      <c r="F139" s="383"/>
      <c r="G139" s="71" t="str">
        <f t="shared" si="19"/>
        <v>-</v>
      </c>
      <c r="H139" s="383"/>
      <c r="I139" s="383"/>
      <c r="J139" s="71" t="str">
        <f t="shared" si="20"/>
        <v>-</v>
      </c>
      <c r="K139" s="66">
        <f t="shared" si="21"/>
        <v>0</v>
      </c>
      <c r="L139" s="66" t="str">
        <f t="shared" si="22"/>
        <v>-</v>
      </c>
      <c r="M139" s="66" t="str">
        <f t="shared" si="23"/>
        <v>-</v>
      </c>
      <c r="N139" s="50"/>
      <c r="O139" s="50"/>
      <c r="P139" s="50"/>
      <c r="Q139" s="50"/>
      <c r="R139" s="50"/>
      <c r="S139" s="50"/>
      <c r="T139" s="50"/>
      <c r="U139" s="50"/>
      <c r="V139" s="50"/>
      <c r="W139" s="50"/>
    </row>
    <row r="140" spans="1:24" ht="15" customHeight="1">
      <c r="B140" s="816">
        <f t="shared" si="18"/>
        <v>-8</v>
      </c>
      <c r="C140" s="817"/>
      <c r="D140" s="361" t="s">
        <v>675</v>
      </c>
      <c r="E140" s="383"/>
      <c r="F140" s="383"/>
      <c r="G140" s="71" t="str">
        <f t="shared" si="19"/>
        <v>-</v>
      </c>
      <c r="H140" s="383"/>
      <c r="I140" s="383"/>
      <c r="J140" s="71" t="str">
        <f t="shared" si="20"/>
        <v>-</v>
      </c>
      <c r="K140" s="66">
        <f t="shared" si="21"/>
        <v>0</v>
      </c>
      <c r="L140" s="66" t="str">
        <f t="shared" si="22"/>
        <v>-</v>
      </c>
      <c r="M140" s="66" t="str">
        <f t="shared" si="23"/>
        <v>-</v>
      </c>
      <c r="N140" s="50"/>
      <c r="O140" s="50"/>
      <c r="P140" s="50"/>
      <c r="Q140" s="50"/>
      <c r="R140" s="50"/>
      <c r="S140" s="50"/>
      <c r="T140" s="50"/>
      <c r="U140" s="50"/>
      <c r="V140" s="50"/>
      <c r="W140" s="50"/>
    </row>
    <row r="141" spans="1:24" ht="15" customHeight="1">
      <c r="B141" s="816">
        <f t="shared" si="18"/>
        <v>-7</v>
      </c>
      <c r="C141" s="817"/>
      <c r="D141" s="361" t="s">
        <v>676</v>
      </c>
      <c r="E141" s="383"/>
      <c r="F141" s="383"/>
      <c r="G141" s="71" t="str">
        <f t="shared" si="19"/>
        <v>-</v>
      </c>
      <c r="H141" s="383"/>
      <c r="I141" s="383"/>
      <c r="J141" s="71" t="str">
        <f t="shared" si="20"/>
        <v>-</v>
      </c>
      <c r="K141" s="66">
        <f t="shared" si="21"/>
        <v>0</v>
      </c>
      <c r="L141" s="66" t="str">
        <f t="shared" si="22"/>
        <v>-</v>
      </c>
      <c r="M141" s="66" t="str">
        <f t="shared" si="23"/>
        <v>-</v>
      </c>
      <c r="N141" s="50"/>
      <c r="O141" s="50"/>
      <c r="P141" s="50"/>
      <c r="Q141" s="50"/>
      <c r="R141" s="50"/>
      <c r="S141" s="50"/>
      <c r="T141" s="50"/>
      <c r="U141" s="50"/>
      <c r="V141" s="50"/>
      <c r="W141" s="50"/>
    </row>
    <row r="142" spans="1:24" ht="15" customHeight="1">
      <c r="B142" s="816">
        <f t="shared" si="18"/>
        <v>-6</v>
      </c>
      <c r="C142" s="817"/>
      <c r="D142" s="361" t="s">
        <v>677</v>
      </c>
      <c r="E142" s="383"/>
      <c r="F142" s="383"/>
      <c r="G142" s="71" t="str">
        <f t="shared" si="19"/>
        <v>-</v>
      </c>
      <c r="H142" s="383"/>
      <c r="I142" s="383"/>
      <c r="J142" s="71" t="str">
        <f t="shared" si="20"/>
        <v>-</v>
      </c>
      <c r="K142" s="66">
        <f t="shared" si="21"/>
        <v>0</v>
      </c>
      <c r="L142" s="66" t="str">
        <f t="shared" si="22"/>
        <v>-</v>
      </c>
      <c r="M142" s="66" t="str">
        <f t="shared" si="23"/>
        <v>-</v>
      </c>
      <c r="N142" s="50"/>
      <c r="O142" s="50"/>
      <c r="P142" s="50"/>
      <c r="Q142" s="50"/>
      <c r="R142" s="50"/>
      <c r="S142" s="50"/>
      <c r="T142" s="50"/>
      <c r="U142" s="50"/>
      <c r="V142" s="50"/>
      <c r="W142" s="50"/>
    </row>
    <row r="143" spans="1:24" ht="15" customHeight="1">
      <c r="B143" s="816">
        <f t="shared" si="18"/>
        <v>-5</v>
      </c>
      <c r="C143" s="817"/>
      <c r="D143" s="361" t="s">
        <v>678</v>
      </c>
      <c r="E143" s="383"/>
      <c r="F143" s="383"/>
      <c r="G143" s="71" t="str">
        <f t="shared" si="19"/>
        <v>-</v>
      </c>
      <c r="H143" s="383"/>
      <c r="I143" s="383"/>
      <c r="J143" s="71" t="str">
        <f t="shared" si="20"/>
        <v>-</v>
      </c>
      <c r="K143" s="66">
        <f t="shared" si="21"/>
        <v>0</v>
      </c>
      <c r="L143" s="66" t="str">
        <f t="shared" si="22"/>
        <v>-</v>
      </c>
      <c r="M143" s="66" t="str">
        <f t="shared" si="23"/>
        <v>-</v>
      </c>
      <c r="N143" s="50"/>
      <c r="O143" s="50"/>
      <c r="P143" s="50"/>
      <c r="Q143" s="50"/>
      <c r="R143" s="50"/>
      <c r="S143" s="50"/>
      <c r="T143" s="50"/>
      <c r="U143" s="50"/>
      <c r="V143" s="50"/>
      <c r="W143" s="50"/>
    </row>
    <row r="144" spans="1:24" ht="15" customHeight="1">
      <c r="B144" s="816">
        <f t="shared" si="18"/>
        <v>-4</v>
      </c>
      <c r="C144" s="817"/>
      <c r="D144" s="361" t="s">
        <v>679</v>
      </c>
      <c r="E144" s="383"/>
      <c r="F144" s="383"/>
      <c r="G144" s="71" t="str">
        <f t="shared" si="19"/>
        <v>-</v>
      </c>
      <c r="H144" s="383"/>
      <c r="I144" s="383"/>
      <c r="J144" s="71" t="str">
        <f t="shared" si="20"/>
        <v>-</v>
      </c>
      <c r="K144" s="66">
        <f t="shared" si="21"/>
        <v>0</v>
      </c>
      <c r="L144" s="66" t="str">
        <f t="shared" si="22"/>
        <v>-</v>
      </c>
      <c r="M144" s="66" t="str">
        <f t="shared" si="23"/>
        <v>-</v>
      </c>
      <c r="N144" s="50"/>
      <c r="O144" s="50"/>
      <c r="P144" s="50"/>
      <c r="Q144" s="50"/>
      <c r="R144" s="50"/>
      <c r="S144" s="50"/>
      <c r="T144" s="50"/>
      <c r="U144" s="50"/>
      <c r="V144" s="50"/>
      <c r="W144" s="50"/>
    </row>
    <row r="145" spans="2:23" ht="15" customHeight="1">
      <c r="B145" s="816">
        <f t="shared" si="18"/>
        <v>-3</v>
      </c>
      <c r="C145" s="817"/>
      <c r="D145" s="361" t="s">
        <v>680</v>
      </c>
      <c r="E145" s="383"/>
      <c r="F145" s="383"/>
      <c r="G145" s="71" t="str">
        <f t="shared" si="19"/>
        <v>-</v>
      </c>
      <c r="H145" s="383"/>
      <c r="I145" s="383"/>
      <c r="J145" s="71" t="str">
        <f t="shared" si="20"/>
        <v>-</v>
      </c>
      <c r="K145" s="66">
        <f t="shared" si="21"/>
        <v>0</v>
      </c>
      <c r="L145" s="66" t="str">
        <f t="shared" si="22"/>
        <v>-</v>
      </c>
      <c r="M145" s="66" t="str">
        <f t="shared" si="23"/>
        <v>-</v>
      </c>
      <c r="N145" s="50"/>
      <c r="O145" s="50"/>
      <c r="P145" s="50"/>
      <c r="Q145" s="50"/>
      <c r="R145" s="50"/>
      <c r="S145" s="50"/>
      <c r="T145" s="50"/>
      <c r="U145" s="50"/>
      <c r="V145" s="50"/>
      <c r="W145" s="50"/>
    </row>
    <row r="146" spans="2:23" ht="15" customHeight="1">
      <c r="B146" s="816">
        <f t="shared" si="18"/>
        <v>-2</v>
      </c>
      <c r="C146" s="817"/>
      <c r="D146" s="361" t="s">
        <v>681</v>
      </c>
      <c r="E146" s="383"/>
      <c r="F146" s="383"/>
      <c r="G146" s="71" t="str">
        <f t="shared" si="19"/>
        <v>-</v>
      </c>
      <c r="H146" s="383"/>
      <c r="I146" s="383"/>
      <c r="J146" s="71" t="str">
        <f t="shared" si="20"/>
        <v>-</v>
      </c>
      <c r="K146" s="66">
        <f t="shared" si="21"/>
        <v>0</v>
      </c>
      <c r="L146" s="66" t="str">
        <f t="shared" si="22"/>
        <v>-</v>
      </c>
      <c r="M146" s="66" t="str">
        <f t="shared" si="23"/>
        <v>-</v>
      </c>
      <c r="N146" s="50"/>
      <c r="O146" s="50"/>
      <c r="P146" s="50"/>
      <c r="Q146" s="50"/>
      <c r="R146" s="50"/>
      <c r="S146" s="50"/>
      <c r="T146" s="50"/>
      <c r="U146" s="50"/>
      <c r="V146" s="50"/>
      <c r="W146" s="50"/>
    </row>
    <row r="147" spans="2:23" ht="15" customHeight="1">
      <c r="B147" s="816">
        <f t="shared" si="18"/>
        <v>-1</v>
      </c>
      <c r="C147" s="817"/>
      <c r="D147" s="361" t="s">
        <v>682</v>
      </c>
      <c r="E147" s="383"/>
      <c r="F147" s="383"/>
      <c r="G147" s="71" t="str">
        <f t="shared" si="19"/>
        <v>-</v>
      </c>
      <c r="H147" s="383"/>
      <c r="I147" s="383"/>
      <c r="J147" s="71" t="str">
        <f t="shared" si="20"/>
        <v>-</v>
      </c>
      <c r="K147" s="66">
        <f t="shared" si="21"/>
        <v>0</v>
      </c>
      <c r="L147" s="66" t="str">
        <f t="shared" si="22"/>
        <v>-</v>
      </c>
      <c r="M147" s="66" t="str">
        <f t="shared" si="23"/>
        <v>-</v>
      </c>
      <c r="N147" s="50"/>
      <c r="O147" s="50"/>
      <c r="P147" s="50"/>
      <c r="Q147" s="50"/>
      <c r="R147" s="50"/>
      <c r="S147" s="50"/>
      <c r="T147" s="50"/>
      <c r="U147" s="50"/>
      <c r="V147" s="50"/>
      <c r="W147" s="50"/>
    </row>
    <row r="148" spans="2:23" ht="15" customHeight="1">
      <c r="B148" s="816">
        <f>'Cover Page'!H13</f>
        <v>0</v>
      </c>
      <c r="C148" s="817"/>
      <c r="D148" s="361" t="s">
        <v>683</v>
      </c>
      <c r="E148" s="383"/>
      <c r="F148" s="383"/>
      <c r="G148" s="71" t="str">
        <f t="shared" si="19"/>
        <v>-</v>
      </c>
      <c r="H148" s="376"/>
      <c r="I148" s="376"/>
      <c r="J148" s="376"/>
      <c r="K148" s="376"/>
      <c r="L148" s="376"/>
      <c r="M148" s="376"/>
      <c r="N148" s="50"/>
      <c r="O148" s="50"/>
      <c r="P148" s="50"/>
      <c r="Q148" s="50"/>
      <c r="R148" s="50"/>
      <c r="S148" s="50"/>
      <c r="T148" s="50"/>
      <c r="U148" s="50"/>
      <c r="V148" s="50"/>
      <c r="W148" s="50"/>
    </row>
    <row r="149" spans="2:23" ht="15" customHeight="1">
      <c r="B149" s="842" t="s">
        <v>685</v>
      </c>
      <c r="C149" s="843"/>
      <c r="D149" s="361" t="s">
        <v>686</v>
      </c>
      <c r="E149" s="73"/>
      <c r="F149" s="73"/>
      <c r="G149" s="73"/>
      <c r="H149" s="73"/>
      <c r="I149" s="73"/>
      <c r="J149" s="73"/>
      <c r="K149" s="66">
        <f>SUM(K137:K147)</f>
        <v>0</v>
      </c>
      <c r="L149" s="66">
        <f>SUM(L137:L147)</f>
        <v>0</v>
      </c>
      <c r="M149" s="66">
        <f>SUM(M137:M147)</f>
        <v>0</v>
      </c>
      <c r="N149" s="50"/>
      <c r="O149" s="50"/>
      <c r="P149" s="50"/>
      <c r="Q149" s="50"/>
      <c r="R149" s="50"/>
      <c r="S149" s="50"/>
      <c r="T149" s="50"/>
      <c r="U149" s="50"/>
      <c r="V149" s="50"/>
      <c r="W149" s="50"/>
    </row>
    <row r="150" spans="2:23" ht="15" customHeight="1">
      <c r="E150" s="385"/>
      <c r="F150" s="385"/>
      <c r="G150" s="385"/>
      <c r="H150" s="385"/>
      <c r="I150" s="385"/>
      <c r="J150" s="385"/>
      <c r="K150" s="385"/>
    </row>
  </sheetData>
  <mergeCells count="188">
    <mergeCell ref="B144:C144"/>
    <mergeCell ref="B145:C145"/>
    <mergeCell ref="B146:C146"/>
    <mergeCell ref="B147:C147"/>
    <mergeCell ref="B148:C148"/>
    <mergeCell ref="B149:C149"/>
    <mergeCell ref="B138:C138"/>
    <mergeCell ref="B139:C139"/>
    <mergeCell ref="B140:C140"/>
    <mergeCell ref="B141:C141"/>
    <mergeCell ref="B142:C142"/>
    <mergeCell ref="B143:C143"/>
    <mergeCell ref="K133:K135"/>
    <mergeCell ref="L133:L135"/>
    <mergeCell ref="M133:M135"/>
    <mergeCell ref="B134:C135"/>
    <mergeCell ref="B136:C136"/>
    <mergeCell ref="B137:C137"/>
    <mergeCell ref="D132:D135"/>
    <mergeCell ref="E132:G132"/>
    <mergeCell ref="H132:J132"/>
    <mergeCell ref="K132:M132"/>
    <mergeCell ref="E133:E135"/>
    <mergeCell ref="F133:F135"/>
    <mergeCell ref="G133:G135"/>
    <mergeCell ref="H133:H135"/>
    <mergeCell ref="I133:I135"/>
    <mergeCell ref="J133:J135"/>
    <mergeCell ref="B120:C120"/>
    <mergeCell ref="B121:C121"/>
    <mergeCell ref="B122:C122"/>
    <mergeCell ref="B123:C123"/>
    <mergeCell ref="B124:C124"/>
    <mergeCell ref="B132:C133"/>
    <mergeCell ref="B114:C114"/>
    <mergeCell ref="B115:C115"/>
    <mergeCell ref="B116:C116"/>
    <mergeCell ref="B117:C117"/>
    <mergeCell ref="B118:C118"/>
    <mergeCell ref="B119:C119"/>
    <mergeCell ref="L108:L110"/>
    <mergeCell ref="M108:M110"/>
    <mergeCell ref="B109:C110"/>
    <mergeCell ref="B111:C111"/>
    <mergeCell ref="B112:C112"/>
    <mergeCell ref="B113:C113"/>
    <mergeCell ref="E107:G107"/>
    <mergeCell ref="H107:J107"/>
    <mergeCell ref="K107:M107"/>
    <mergeCell ref="E108:E110"/>
    <mergeCell ref="F108:F110"/>
    <mergeCell ref="G108:G110"/>
    <mergeCell ref="H108:H110"/>
    <mergeCell ref="I108:I110"/>
    <mergeCell ref="J108:J110"/>
    <mergeCell ref="K108:K110"/>
    <mergeCell ref="B95:C95"/>
    <mergeCell ref="B96:C96"/>
    <mergeCell ref="B97:C97"/>
    <mergeCell ref="B98:C98"/>
    <mergeCell ref="B107:C108"/>
    <mergeCell ref="D107:D110"/>
    <mergeCell ref="B89:C89"/>
    <mergeCell ref="B90:C90"/>
    <mergeCell ref="B91:C91"/>
    <mergeCell ref="B92:C92"/>
    <mergeCell ref="B93:C93"/>
    <mergeCell ref="B94:C94"/>
    <mergeCell ref="B85:C85"/>
    <mergeCell ref="B86:C86"/>
    <mergeCell ref="B87:C87"/>
    <mergeCell ref="B88:C88"/>
    <mergeCell ref="I83:I84"/>
    <mergeCell ref="J83:J84"/>
    <mergeCell ref="K83:K84"/>
    <mergeCell ref="L83:L84"/>
    <mergeCell ref="M83:M84"/>
    <mergeCell ref="R81:R84"/>
    <mergeCell ref="T81:T84"/>
    <mergeCell ref="U81:U84"/>
    <mergeCell ref="W81:W84"/>
    <mergeCell ref="B83:C84"/>
    <mergeCell ref="D83:D84"/>
    <mergeCell ref="E83:E84"/>
    <mergeCell ref="F83:F84"/>
    <mergeCell ref="G83:G84"/>
    <mergeCell ref="H83:H84"/>
    <mergeCell ref="O83:O84"/>
    <mergeCell ref="P83:P84"/>
    <mergeCell ref="N83:N84"/>
    <mergeCell ref="B71:C71"/>
    <mergeCell ref="B72:C72"/>
    <mergeCell ref="B73:C73"/>
    <mergeCell ref="B74:C74"/>
    <mergeCell ref="B81:C82"/>
    <mergeCell ref="D81:P82"/>
    <mergeCell ref="B65:C65"/>
    <mergeCell ref="B66:C66"/>
    <mergeCell ref="B67:C67"/>
    <mergeCell ref="B68:C68"/>
    <mergeCell ref="B69:C69"/>
    <mergeCell ref="B70:C70"/>
    <mergeCell ref="O59:O60"/>
    <mergeCell ref="P59:P60"/>
    <mergeCell ref="B61:C61"/>
    <mergeCell ref="B62:C62"/>
    <mergeCell ref="B63:C63"/>
    <mergeCell ref="B64:C64"/>
    <mergeCell ref="I59:I60"/>
    <mergeCell ref="J59:J60"/>
    <mergeCell ref="K59:K60"/>
    <mergeCell ref="L59:L60"/>
    <mergeCell ref="M59:M60"/>
    <mergeCell ref="N59:N60"/>
    <mergeCell ref="B59:C60"/>
    <mergeCell ref="D59:D60"/>
    <mergeCell ref="E59:E60"/>
    <mergeCell ref="F59:F60"/>
    <mergeCell ref="G59:G60"/>
    <mergeCell ref="H59:H60"/>
    <mergeCell ref="B49:C49"/>
    <mergeCell ref="B50:C50"/>
    <mergeCell ref="B51:C51"/>
    <mergeCell ref="B52:C52"/>
    <mergeCell ref="B57:C58"/>
    <mergeCell ref="D57:P58"/>
    <mergeCell ref="B43:C43"/>
    <mergeCell ref="B44:C44"/>
    <mergeCell ref="B45:C45"/>
    <mergeCell ref="B46:C46"/>
    <mergeCell ref="B47:C47"/>
    <mergeCell ref="B48:C48"/>
    <mergeCell ref="B39:C39"/>
    <mergeCell ref="B40:C40"/>
    <mergeCell ref="B41:C41"/>
    <mergeCell ref="B42:C42"/>
    <mergeCell ref="I37:I38"/>
    <mergeCell ref="J37:J38"/>
    <mergeCell ref="K37:K38"/>
    <mergeCell ref="L37:L38"/>
    <mergeCell ref="M37:M38"/>
    <mergeCell ref="B29:C29"/>
    <mergeCell ref="B30:C30"/>
    <mergeCell ref="B35:C36"/>
    <mergeCell ref="D35:P36"/>
    <mergeCell ref="B37:C38"/>
    <mergeCell ref="D37:D38"/>
    <mergeCell ref="E37:E38"/>
    <mergeCell ref="F37:F38"/>
    <mergeCell ref="G37:G38"/>
    <mergeCell ref="H37:H38"/>
    <mergeCell ref="O37:O38"/>
    <mergeCell ref="P37:P38"/>
    <mergeCell ref="N37:N38"/>
    <mergeCell ref="B23:C23"/>
    <mergeCell ref="B24:C24"/>
    <mergeCell ref="B25:C25"/>
    <mergeCell ref="B26:C26"/>
    <mergeCell ref="B27:C27"/>
    <mergeCell ref="B28:C28"/>
    <mergeCell ref="B17:C17"/>
    <mergeCell ref="B18:C18"/>
    <mergeCell ref="B19:C19"/>
    <mergeCell ref="B20:C20"/>
    <mergeCell ref="B21:C21"/>
    <mergeCell ref="B22:C22"/>
    <mergeCell ref="N15:N16"/>
    <mergeCell ref="O15:O16"/>
    <mergeCell ref="P15:P16"/>
    <mergeCell ref="B13:C14"/>
    <mergeCell ref="D13:P14"/>
    <mergeCell ref="B15:C16"/>
    <mergeCell ref="D15:D16"/>
    <mergeCell ref="E15:E16"/>
    <mergeCell ref="F15:F16"/>
    <mergeCell ref="G15:G16"/>
    <mergeCell ref="H15:H16"/>
    <mergeCell ref="I15:I16"/>
    <mergeCell ref="J15:J16"/>
    <mergeCell ref="C2:D2"/>
    <mergeCell ref="C3:D3"/>
    <mergeCell ref="C4:D4"/>
    <mergeCell ref="C5:D5"/>
    <mergeCell ref="C6:D6"/>
    <mergeCell ref="C7:D7"/>
    <mergeCell ref="K15:K16"/>
    <mergeCell ref="L15:L16"/>
    <mergeCell ref="M15:M16"/>
  </mergeCells>
  <conditionalFormatting sqref="R30">
    <cfRule type="cellIs" dxfId="144" priority="10" operator="equal">
      <formula>"OK"</formula>
    </cfRule>
    <cfRule type="expression" dxfId="143" priority="11">
      <formula>OR(R30="Error",R30="ERROR")</formula>
    </cfRule>
    <cfRule type="cellIs" dxfId="142" priority="12" operator="equal">
      <formula>"Warning"</formula>
    </cfRule>
  </conditionalFormatting>
  <conditionalFormatting sqref="R52">
    <cfRule type="cellIs" dxfId="141" priority="7" operator="equal">
      <formula>"OK"</formula>
    </cfRule>
    <cfRule type="expression" dxfId="140" priority="8">
      <formula>OR(R52="Error",R52="ERROR")</formula>
    </cfRule>
    <cfRule type="cellIs" dxfId="139" priority="9" operator="equal">
      <formula>"Warning"</formula>
    </cfRule>
  </conditionalFormatting>
  <conditionalFormatting sqref="R74">
    <cfRule type="cellIs" dxfId="138" priority="4" operator="equal">
      <formula>"OK"</formula>
    </cfRule>
    <cfRule type="expression" dxfId="137" priority="5">
      <formula>OR(R74="Error",R74="ERROR")</formula>
    </cfRule>
    <cfRule type="cellIs" dxfId="136" priority="6" operator="equal">
      <formula>"Warning"</formula>
    </cfRule>
  </conditionalFormatting>
  <conditionalFormatting sqref="R102">
    <cfRule type="cellIs" dxfId="135" priority="1" operator="equal">
      <formula>"OK"</formula>
    </cfRule>
    <cfRule type="expression" dxfId="134" priority="2">
      <formula>OR(R102="Error",R102="ERROR")</formula>
    </cfRule>
    <cfRule type="cellIs" dxfId="133" priority="3" operator="equal">
      <formula>"Warning"</formula>
    </cfRule>
  </conditionalFormatting>
  <dataValidations count="5">
    <dataValidation allowBlank="1" showInputMessage="1" showErrorMessage="1" error="Please enter integer" sqref="R85" xr:uid="{4CFE427F-3EC8-4116-B568-B2C21580734F}"/>
    <dataValidation type="whole" allowBlank="1" showInputMessage="1" showErrorMessage="1" error="Please enter integer" sqref="Q84:Q96 S84:S96 L69:P69 I66:P66 R86:R96 H65:P65 M70:P70 G64:P64 R100 N71 F62:P63 K67:P68 E62 J67 O71:O72 P71:P73" xr:uid="{B5D283D8-E173-4CF8-AE05-78BAEA982A45}">
      <formula1>-999999999999999</formula1>
      <formula2>999999999999999</formula2>
    </dataValidation>
    <dataValidation type="whole" allowBlank="1" showInputMessage="1" showErrorMessage="1" sqref="G149:M149 E52:P54 E30:P30 R98 E150:K150 G124:M124" xr:uid="{BDEC315A-FAE2-4C9F-B3C9-5D66B58E860A}">
      <formula1>-99999999999</formula1>
      <formula2>99999999999</formula2>
    </dataValidation>
    <dataValidation type="decimal" allowBlank="1" showInputMessage="1" showErrorMessage="1" error="Please enter integer" sqref="E17:P18 F19:P19 G20:P20 H21:P21 I22:P22 J23:P23 K24:P24 L25:P25 M26:P26 N27:P27 O28:P28 P29 E39:P40 F41:P41 G42:P42 H43:P43 I44:P44 J45:P45 K46:P46 L47:P47 M48:P48 N49:P49 O50:P50 P51 E85:P86 F87:P87 G88:P88 H89:P89 I90:P90 J91:P91 K92:P92 L93:P93 M94:P94 N95:P95 O96:P96 P97" xr:uid="{8A7A54D0-A9B7-4750-A8DF-35ED495FEFE5}">
      <formula1>-999999999999999</formula1>
      <formula2>999999999999999</formula2>
    </dataValidation>
    <dataValidation type="decimal" allowBlank="1" showInputMessage="1" showErrorMessage="1" errorTitle="Error" error="Please enter a number of +/- 11 digits" sqref="E137:F148 H137:I147 H112:H122 E112:E123 I111:I122 F111:F123 T86:U97" xr:uid="{EF8C7313-24DE-4316-9BCD-2C483E52D895}">
      <formula1>-99999999999</formula1>
      <formula2>99999999999</formula2>
    </dataValidation>
  </dataValidations>
  <pageMargins left="0.25" right="0.25" top="0.75" bottom="0.75" header="0.3" footer="0.3"/>
  <pageSetup paperSize="8" scale="59" fitToHeight="0" orientation="landscape" r:id="rId1"/>
  <rowBreaks count="1" manualBreakCount="1">
    <brk id="75" max="2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3275EDE-C6D6-4FA0-AA78-26A767286AE2}">
          <x14:formula1>
            <xm:f>DropDownList!$E$3:$F$3</xm:f>
          </x14:formula1>
          <xm:sqref>C7 D7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0D3C73-B594-441D-B69F-EFB39791E26F}">
  <sheetPr codeName="Sheet13">
    <pageSetUpPr autoPageBreaks="0" fitToPage="1"/>
  </sheetPr>
  <dimension ref="A1:T75"/>
  <sheetViews>
    <sheetView topLeftCell="B1" zoomScaleNormal="100" workbookViewId="0">
      <selection activeCell="B1" sqref="B1"/>
    </sheetView>
  </sheetViews>
  <sheetFormatPr defaultColWidth="9.42578125" defaultRowHeight="12.75"/>
  <cols>
    <col min="1" max="1" width="2.42578125" style="45" hidden="1" customWidth="1"/>
    <col min="2" max="2" width="76.42578125" style="45" bestFit="1" customWidth="1"/>
    <col min="3" max="16" width="15.42578125" style="45" customWidth="1"/>
    <col min="17" max="17" width="3.42578125" style="45" customWidth="1"/>
    <col min="18" max="18" width="2.42578125" style="45" customWidth="1"/>
    <col min="19" max="20" width="9.42578125" style="45" customWidth="1"/>
    <col min="21" max="16384" width="9.42578125" style="45"/>
  </cols>
  <sheetData>
    <row r="1" spans="2:18" ht="17.25" customHeight="1">
      <c r="B1" s="78" t="s">
        <v>733</v>
      </c>
      <c r="C1" s="78"/>
      <c r="D1" s="78"/>
      <c r="E1" s="78"/>
      <c r="F1" s="78"/>
      <c r="G1" s="78"/>
      <c r="H1" s="78"/>
      <c r="I1" s="78"/>
      <c r="J1" s="78"/>
      <c r="K1" s="78"/>
      <c r="L1" s="78"/>
      <c r="M1" s="78"/>
      <c r="N1" s="78"/>
      <c r="O1" s="78"/>
      <c r="P1" s="78"/>
      <c r="Q1" s="78"/>
    </row>
    <row r="2" spans="2:18" ht="15" customHeight="1">
      <c r="B2" s="328" t="s">
        <v>537</v>
      </c>
      <c r="C2" s="893" t="str">
        <f>'Cover Page'!F15</f>
        <v>&lt;&lt;Enter by Insurer&gt;&gt;</v>
      </c>
      <c r="D2" s="894"/>
      <c r="E2" s="47"/>
      <c r="F2" s="47"/>
      <c r="G2" s="47"/>
      <c r="H2" s="47"/>
      <c r="I2" s="47"/>
      <c r="J2" s="47"/>
      <c r="K2" s="47"/>
      <c r="L2" s="47"/>
      <c r="M2" s="47"/>
      <c r="N2" s="47"/>
    </row>
    <row r="3" spans="2:18" ht="15" customHeight="1">
      <c r="B3" s="328" t="s">
        <v>538</v>
      </c>
      <c r="C3" s="895" t="str">
        <f>TEXT(IF('Cover Page'!P13="","",'Cover Page'!P13), "[$-en-HK,1]dd mmm yyyy")</f>
        <v/>
      </c>
      <c r="D3" s="896"/>
      <c r="E3" s="47"/>
      <c r="F3" s="47"/>
      <c r="G3" s="47"/>
      <c r="H3" s="47"/>
      <c r="I3" s="47"/>
      <c r="J3" s="47"/>
      <c r="K3" s="47"/>
      <c r="L3" s="47"/>
      <c r="M3" s="47"/>
      <c r="N3" s="47"/>
    </row>
    <row r="4" spans="2:18" ht="15" customHeight="1">
      <c r="B4" s="328" t="s">
        <v>539</v>
      </c>
      <c r="C4" s="897"/>
      <c r="D4" s="898"/>
      <c r="E4" s="47"/>
      <c r="F4" s="47"/>
      <c r="G4" s="47"/>
      <c r="H4" s="47"/>
      <c r="I4" s="47"/>
      <c r="J4" s="47"/>
      <c r="K4" s="47"/>
      <c r="L4" s="47"/>
      <c r="M4" s="47"/>
      <c r="N4" s="47"/>
    </row>
    <row r="5" spans="2:18" ht="15" customHeight="1">
      <c r="B5" s="328" t="s">
        <v>662</v>
      </c>
      <c r="C5" s="899"/>
      <c r="D5" s="900"/>
      <c r="E5" s="354"/>
      <c r="F5" s="354"/>
      <c r="G5" s="354"/>
      <c r="H5" s="354"/>
      <c r="I5" s="354"/>
      <c r="J5" s="354"/>
      <c r="K5" s="354"/>
      <c r="L5" s="354"/>
      <c r="M5" s="354"/>
      <c r="N5" s="354"/>
    </row>
    <row r="6" spans="2:18" ht="13.35" customHeight="1">
      <c r="B6" s="328" t="s">
        <v>734</v>
      </c>
      <c r="C6" s="901"/>
      <c r="D6" s="902"/>
      <c r="E6" s="354"/>
      <c r="F6" s="354"/>
      <c r="G6" s="354"/>
      <c r="H6" s="354"/>
      <c r="I6" s="354"/>
      <c r="J6" s="354"/>
      <c r="K6" s="354"/>
      <c r="L6" s="354"/>
      <c r="M6" s="354"/>
      <c r="N6" s="354"/>
    </row>
    <row r="7" spans="2:18" ht="15" customHeight="1">
      <c r="B7" s="328" t="s">
        <v>663</v>
      </c>
      <c r="C7" s="903"/>
      <c r="D7" s="904"/>
      <c r="E7" s="354"/>
      <c r="F7" s="392"/>
      <c r="G7" s="392"/>
      <c r="H7" s="393"/>
      <c r="I7" s="392"/>
      <c r="J7" s="392"/>
      <c r="K7" s="392"/>
      <c r="L7" s="392"/>
      <c r="M7" s="392"/>
      <c r="N7" s="392"/>
    </row>
    <row r="8" spans="2:18" ht="15" customHeight="1">
      <c r="B8" s="354" t="s">
        <v>540</v>
      </c>
      <c r="C8" s="354"/>
      <c r="D8" s="354"/>
      <c r="E8" s="354"/>
      <c r="F8" s="392"/>
      <c r="G8" s="392"/>
      <c r="H8" s="393"/>
      <c r="I8" s="392"/>
      <c r="J8" s="392"/>
      <c r="K8" s="392"/>
      <c r="L8" s="392"/>
      <c r="M8" s="392"/>
      <c r="N8" s="392"/>
    </row>
    <row r="9" spans="2:18" ht="15" customHeight="1">
      <c r="B9" s="357" t="s">
        <v>735</v>
      </c>
      <c r="C9" s="358"/>
      <c r="D9" s="358"/>
      <c r="E9" s="358"/>
      <c r="F9" s="358"/>
      <c r="G9" s="358"/>
      <c r="H9" s="358"/>
      <c r="I9" s="358"/>
      <c r="J9" s="358"/>
      <c r="K9" s="358"/>
      <c r="L9" s="358"/>
      <c r="M9" s="358"/>
      <c r="N9" s="358"/>
      <c r="O9" s="48"/>
      <c r="P9" s="48"/>
      <c r="Q9" s="48"/>
      <c r="R9" s="50"/>
    </row>
    <row r="10" spans="2:18" ht="15" hidden="1" customHeight="1">
      <c r="B10" s="394"/>
      <c r="C10" s="365"/>
      <c r="D10" s="365"/>
      <c r="E10" s="365"/>
      <c r="F10" s="365"/>
      <c r="G10" s="365"/>
      <c r="H10" s="365"/>
      <c r="I10" s="365"/>
      <c r="J10" s="365"/>
      <c r="K10" s="365"/>
      <c r="L10" s="365"/>
      <c r="M10" s="365"/>
      <c r="N10" s="365"/>
      <c r="O10" s="50"/>
      <c r="P10" s="50"/>
      <c r="Q10" s="50"/>
      <c r="R10" s="50"/>
    </row>
    <row r="11" spans="2:18" ht="15" customHeight="1">
      <c r="B11" s="370"/>
      <c r="C11" s="361" t="s">
        <v>541</v>
      </c>
      <c r="D11" s="361" t="s">
        <v>736</v>
      </c>
      <c r="E11" s="361" t="s">
        <v>543</v>
      </c>
      <c r="F11" s="361" t="s">
        <v>544</v>
      </c>
      <c r="G11" s="361" t="s">
        <v>545</v>
      </c>
      <c r="H11" s="361" t="s">
        <v>667</v>
      </c>
      <c r="I11" s="361" t="s">
        <v>546</v>
      </c>
      <c r="J11" s="361" t="s">
        <v>547</v>
      </c>
      <c r="K11" s="361" t="s">
        <v>548</v>
      </c>
      <c r="L11" s="361" t="s">
        <v>549</v>
      </c>
      <c r="M11" s="50"/>
      <c r="N11" s="50"/>
      <c r="O11" s="50"/>
      <c r="P11" s="50"/>
      <c r="Q11" s="50"/>
      <c r="R11" s="50"/>
    </row>
    <row r="12" spans="2:18" ht="15" customHeight="1">
      <c r="B12" s="395"/>
      <c r="C12" s="905" t="s">
        <v>737</v>
      </c>
      <c r="D12" s="906" t="s">
        <v>738</v>
      </c>
      <c r="E12" s="907"/>
      <c r="F12" s="397" t="s">
        <v>739</v>
      </c>
      <c r="G12" s="397"/>
      <c r="H12" s="397"/>
      <c r="I12" s="397" t="s">
        <v>740</v>
      </c>
      <c r="J12" s="397"/>
      <c r="K12" s="397"/>
      <c r="L12" s="905" t="s">
        <v>741</v>
      </c>
      <c r="M12" s="60"/>
      <c r="N12" s="60"/>
      <c r="O12" s="50"/>
      <c r="P12" s="50"/>
      <c r="Q12" s="50"/>
      <c r="R12" s="50"/>
    </row>
    <row r="13" spans="2:18" ht="15" customHeight="1">
      <c r="B13" s="395"/>
      <c r="C13" s="853"/>
      <c r="D13" s="837"/>
      <c r="E13" s="839"/>
      <c r="F13" s="398" t="s">
        <v>742</v>
      </c>
      <c r="G13" s="398"/>
      <c r="H13" s="398" t="s">
        <v>743</v>
      </c>
      <c r="I13" s="398" t="s">
        <v>742</v>
      </c>
      <c r="J13" s="398"/>
      <c r="K13" s="398" t="s">
        <v>743</v>
      </c>
      <c r="L13" s="853"/>
      <c r="M13" s="60"/>
      <c r="N13" s="60"/>
      <c r="O13" s="50"/>
      <c r="P13" s="50"/>
      <c r="Q13" s="50"/>
      <c r="R13" s="50"/>
    </row>
    <row r="14" spans="2:18" ht="27" customHeight="1">
      <c r="B14" s="395"/>
      <c r="C14" s="853"/>
      <c r="D14" s="396" t="s">
        <v>744</v>
      </c>
      <c r="E14" s="396" t="s">
        <v>745</v>
      </c>
      <c r="F14" s="396" t="s">
        <v>744</v>
      </c>
      <c r="G14" s="396" t="s">
        <v>745</v>
      </c>
      <c r="H14" s="396" t="s">
        <v>746</v>
      </c>
      <c r="I14" s="396" t="s">
        <v>744</v>
      </c>
      <c r="J14" s="396" t="s">
        <v>745</v>
      </c>
      <c r="K14" s="396" t="s">
        <v>746</v>
      </c>
      <c r="L14" s="853"/>
      <c r="M14" s="59"/>
      <c r="N14" s="59"/>
      <c r="O14" s="79"/>
      <c r="P14" s="79"/>
      <c r="Q14" s="79"/>
      <c r="R14" s="79"/>
    </row>
    <row r="15" spans="2:18" ht="15" customHeight="1">
      <c r="B15" s="399" t="s">
        <v>747</v>
      </c>
      <c r="C15" s="51"/>
      <c r="D15" s="51"/>
      <c r="E15" s="51"/>
      <c r="F15" s="51"/>
      <c r="G15" s="51"/>
      <c r="H15" s="51"/>
      <c r="I15" s="51"/>
      <c r="J15" s="51"/>
      <c r="K15" s="51"/>
      <c r="L15" s="66">
        <f t="shared" ref="L15:L26" si="0">C15-D15-E15+H15+K15</f>
        <v>0</v>
      </c>
      <c r="M15" s="59"/>
      <c r="N15" s="400"/>
      <c r="O15" s="79"/>
      <c r="P15" s="79"/>
      <c r="Q15" s="79"/>
      <c r="R15" s="79"/>
    </row>
    <row r="16" spans="2:18" ht="15" customHeight="1">
      <c r="B16" s="401" t="s">
        <v>748</v>
      </c>
      <c r="C16" s="51"/>
      <c r="D16" s="51"/>
      <c r="E16" s="51"/>
      <c r="F16" s="51"/>
      <c r="G16" s="51"/>
      <c r="H16" s="51"/>
      <c r="I16" s="51"/>
      <c r="J16" s="51"/>
      <c r="K16" s="51"/>
      <c r="L16" s="66">
        <f t="shared" si="0"/>
        <v>0</v>
      </c>
      <c r="M16" s="59"/>
      <c r="N16" s="59"/>
      <c r="O16" s="79"/>
      <c r="P16" s="79"/>
      <c r="Q16" s="79"/>
      <c r="R16" s="79"/>
    </row>
    <row r="17" spans="2:20" ht="15" customHeight="1">
      <c r="B17" s="401" t="s">
        <v>749</v>
      </c>
      <c r="C17" s="51"/>
      <c r="D17" s="51"/>
      <c r="E17" s="51"/>
      <c r="F17" s="51"/>
      <c r="G17" s="51"/>
      <c r="H17" s="51"/>
      <c r="I17" s="51"/>
      <c r="J17" s="51"/>
      <c r="K17" s="51"/>
      <c r="L17" s="66">
        <f t="shared" si="0"/>
        <v>0</v>
      </c>
      <c r="M17" s="59"/>
      <c r="N17" s="59"/>
      <c r="O17" s="79"/>
      <c r="P17" s="79"/>
      <c r="Q17" s="79"/>
      <c r="R17" s="79"/>
    </row>
    <row r="18" spans="2:20" ht="15" customHeight="1">
      <c r="B18" s="401" t="s">
        <v>750</v>
      </c>
      <c r="C18" s="51"/>
      <c r="D18" s="51"/>
      <c r="E18" s="51"/>
      <c r="F18" s="51"/>
      <c r="G18" s="51"/>
      <c r="H18" s="51"/>
      <c r="I18" s="51"/>
      <c r="J18" s="51"/>
      <c r="K18" s="51"/>
      <c r="L18" s="66">
        <f t="shared" si="0"/>
        <v>0</v>
      </c>
      <c r="M18" s="59"/>
      <c r="N18" s="59"/>
      <c r="O18" s="79"/>
      <c r="P18" s="79"/>
      <c r="Q18" s="79"/>
      <c r="R18" s="79"/>
    </row>
    <row r="19" spans="2:20" ht="15" customHeight="1">
      <c r="B19" s="401" t="s">
        <v>751</v>
      </c>
      <c r="C19" s="51"/>
      <c r="D19" s="51"/>
      <c r="E19" s="51"/>
      <c r="F19" s="51"/>
      <c r="G19" s="51"/>
      <c r="H19" s="51"/>
      <c r="I19" s="51"/>
      <c r="J19" s="51"/>
      <c r="K19" s="51"/>
      <c r="L19" s="66">
        <f t="shared" si="0"/>
        <v>0</v>
      </c>
      <c r="M19" s="59"/>
      <c r="N19" s="59"/>
      <c r="O19" s="79"/>
      <c r="P19" s="79"/>
      <c r="Q19" s="79"/>
      <c r="R19" s="79"/>
    </row>
    <row r="20" spans="2:20" ht="15" customHeight="1">
      <c r="B20" s="401" t="s">
        <v>752</v>
      </c>
      <c r="C20" s="51"/>
      <c r="D20" s="51"/>
      <c r="E20" s="51"/>
      <c r="F20" s="51"/>
      <c r="G20" s="51"/>
      <c r="H20" s="51"/>
      <c r="I20" s="51"/>
      <c r="J20" s="51"/>
      <c r="K20" s="51"/>
      <c r="L20" s="66">
        <f t="shared" si="0"/>
        <v>0</v>
      </c>
      <c r="M20" s="59"/>
      <c r="N20" s="59"/>
      <c r="O20" s="79"/>
      <c r="P20" s="79"/>
      <c r="Q20" s="79"/>
      <c r="R20" s="79"/>
    </row>
    <row r="21" spans="2:20" ht="15" customHeight="1">
      <c r="B21" s="401" t="s">
        <v>753</v>
      </c>
      <c r="C21" s="51"/>
      <c r="D21" s="51"/>
      <c r="E21" s="51"/>
      <c r="F21" s="51"/>
      <c r="G21" s="51"/>
      <c r="H21" s="51"/>
      <c r="I21" s="51"/>
      <c r="J21" s="51"/>
      <c r="K21" s="51"/>
      <c r="L21" s="66">
        <f t="shared" si="0"/>
        <v>0</v>
      </c>
      <c r="M21" s="59"/>
      <c r="N21" s="59"/>
      <c r="O21" s="79"/>
      <c r="P21" s="79"/>
      <c r="Q21" s="79"/>
      <c r="R21" s="79"/>
    </row>
    <row r="22" spans="2:20" ht="15" customHeight="1">
      <c r="B22" s="401" t="s">
        <v>754</v>
      </c>
      <c r="C22" s="51"/>
      <c r="D22" s="51"/>
      <c r="E22" s="51"/>
      <c r="F22" s="51"/>
      <c r="G22" s="51"/>
      <c r="H22" s="51"/>
      <c r="I22" s="51"/>
      <c r="J22" s="51"/>
      <c r="K22" s="51"/>
      <c r="L22" s="66">
        <f t="shared" si="0"/>
        <v>0</v>
      </c>
      <c r="M22" s="59"/>
      <c r="N22" s="59"/>
      <c r="O22" s="79"/>
      <c r="P22" s="79"/>
      <c r="Q22" s="79"/>
      <c r="R22" s="79"/>
    </row>
    <row r="23" spans="2:20" ht="15" customHeight="1">
      <c r="B23" s="401" t="s">
        <v>755</v>
      </c>
      <c r="C23" s="51"/>
      <c r="D23" s="51"/>
      <c r="E23" s="51"/>
      <c r="F23" s="51"/>
      <c r="G23" s="51"/>
      <c r="H23" s="51"/>
      <c r="I23" s="51"/>
      <c r="J23" s="51"/>
      <c r="K23" s="51"/>
      <c r="L23" s="66">
        <f t="shared" si="0"/>
        <v>0</v>
      </c>
      <c r="M23" s="59"/>
      <c r="N23" s="59"/>
      <c r="O23" s="79"/>
      <c r="P23" s="79"/>
      <c r="Q23" s="79"/>
      <c r="R23" s="79"/>
    </row>
    <row r="24" spans="2:20" ht="15" customHeight="1">
      <c r="B24" s="401" t="s">
        <v>756</v>
      </c>
      <c r="C24" s="51"/>
      <c r="D24" s="51"/>
      <c r="E24" s="51"/>
      <c r="F24" s="51"/>
      <c r="G24" s="51"/>
      <c r="H24" s="51"/>
      <c r="I24" s="51"/>
      <c r="J24" s="51"/>
      <c r="K24" s="51"/>
      <c r="L24" s="66">
        <f t="shared" si="0"/>
        <v>0</v>
      </c>
      <c r="M24" s="50"/>
      <c r="N24" s="50"/>
      <c r="O24" s="50"/>
      <c r="P24" s="60"/>
      <c r="Q24" s="60"/>
      <c r="R24" s="79"/>
      <c r="S24" s="80"/>
      <c r="T24" s="80"/>
    </row>
    <row r="25" spans="2:20" ht="15" customHeight="1">
      <c r="B25" s="401" t="s">
        <v>757</v>
      </c>
      <c r="C25" s="51"/>
      <c r="D25" s="51"/>
      <c r="E25" s="51"/>
      <c r="F25" s="51"/>
      <c r="G25" s="51"/>
      <c r="H25" s="51"/>
      <c r="I25" s="51"/>
      <c r="J25" s="51"/>
      <c r="K25" s="51"/>
      <c r="L25" s="66">
        <f t="shared" si="0"/>
        <v>0</v>
      </c>
      <c r="M25" s="50"/>
      <c r="N25" s="50"/>
      <c r="O25" s="50"/>
      <c r="P25" s="50"/>
      <c r="Q25" s="50"/>
      <c r="R25" s="79"/>
      <c r="S25" s="80"/>
      <c r="T25" s="80"/>
    </row>
    <row r="26" spans="2:20" ht="15" customHeight="1">
      <c r="B26" s="401" t="s">
        <v>758</v>
      </c>
      <c r="C26" s="366"/>
      <c r="D26" s="366"/>
      <c r="E26" s="366"/>
      <c r="F26" s="366"/>
      <c r="G26" s="366"/>
      <c r="H26" s="366"/>
      <c r="I26" s="51"/>
      <c r="J26" s="51"/>
      <c r="K26" s="51"/>
      <c r="L26" s="66">
        <f t="shared" si="0"/>
        <v>0</v>
      </c>
      <c r="M26" s="50"/>
      <c r="N26" s="50"/>
      <c r="O26" s="50"/>
      <c r="P26" s="50"/>
      <c r="Q26" s="50"/>
      <c r="R26" s="79"/>
      <c r="S26" s="80"/>
      <c r="T26" s="80"/>
    </row>
    <row r="27" spans="2:20" ht="15" customHeight="1">
      <c r="B27" s="402" t="s">
        <v>557</v>
      </c>
      <c r="C27" s="81">
        <f t="shared" ref="C27:L27" si="1">SUM(C15:C26)</f>
        <v>0</v>
      </c>
      <c r="D27" s="81">
        <f t="shared" si="1"/>
        <v>0</v>
      </c>
      <c r="E27" s="81">
        <f t="shared" si="1"/>
        <v>0</v>
      </c>
      <c r="F27" s="81">
        <f t="shared" si="1"/>
        <v>0</v>
      </c>
      <c r="G27" s="81">
        <f t="shared" si="1"/>
        <v>0</v>
      </c>
      <c r="H27" s="81">
        <f t="shared" si="1"/>
        <v>0</v>
      </c>
      <c r="I27" s="81">
        <f t="shared" si="1"/>
        <v>0</v>
      </c>
      <c r="J27" s="81">
        <f t="shared" si="1"/>
        <v>0</v>
      </c>
      <c r="K27" s="81">
        <f t="shared" si="1"/>
        <v>0</v>
      </c>
      <c r="L27" s="81">
        <f t="shared" si="1"/>
        <v>0</v>
      </c>
      <c r="M27" s="60"/>
      <c r="N27" s="60"/>
      <c r="O27" s="60"/>
      <c r="P27" s="60"/>
      <c r="Q27" s="60"/>
      <c r="R27" s="50"/>
    </row>
    <row r="28" spans="2:20" ht="15" customHeight="1">
      <c r="B28" s="402" t="s">
        <v>759</v>
      </c>
      <c r="C28" s="81">
        <f t="shared" ref="C28:L28" si="2">C27-C26</f>
        <v>0</v>
      </c>
      <c r="D28" s="81">
        <f t="shared" si="2"/>
        <v>0</v>
      </c>
      <c r="E28" s="81">
        <f t="shared" si="2"/>
        <v>0</v>
      </c>
      <c r="F28" s="81">
        <f t="shared" si="2"/>
        <v>0</v>
      </c>
      <c r="G28" s="81">
        <f t="shared" si="2"/>
        <v>0</v>
      </c>
      <c r="H28" s="81">
        <f t="shared" si="2"/>
        <v>0</v>
      </c>
      <c r="I28" s="81">
        <f t="shared" si="2"/>
        <v>0</v>
      </c>
      <c r="J28" s="81">
        <f t="shared" si="2"/>
        <v>0</v>
      </c>
      <c r="K28" s="81">
        <f t="shared" si="2"/>
        <v>0</v>
      </c>
      <c r="L28" s="81">
        <f t="shared" si="2"/>
        <v>0</v>
      </c>
      <c r="M28" s="60"/>
      <c r="N28" s="60"/>
      <c r="O28" s="60"/>
      <c r="P28" s="60"/>
      <c r="Q28" s="60"/>
      <c r="R28" s="50"/>
    </row>
    <row r="29" spans="2:20" ht="15" customHeight="1">
      <c r="B29" s="50"/>
      <c r="C29" s="60"/>
      <c r="D29" s="60"/>
      <c r="E29" s="60"/>
      <c r="F29" s="60"/>
      <c r="G29" s="60"/>
      <c r="H29" s="60"/>
      <c r="I29" s="60"/>
      <c r="J29" s="60"/>
      <c r="K29" s="60"/>
      <c r="L29" s="60"/>
      <c r="M29" s="60"/>
      <c r="N29" s="60"/>
      <c r="O29" s="60"/>
      <c r="P29" s="60"/>
      <c r="Q29" s="60"/>
      <c r="R29" s="50"/>
    </row>
    <row r="30" spans="2:20" ht="15" hidden="1" customHeight="1">
      <c r="B30" s="50"/>
      <c r="C30" s="365"/>
      <c r="D30" s="365"/>
      <c r="E30" s="365"/>
      <c r="F30" s="365"/>
      <c r="G30" s="365"/>
      <c r="H30" s="403"/>
      <c r="I30" s="365"/>
      <c r="J30" s="365"/>
      <c r="K30" s="365"/>
      <c r="L30" s="365"/>
      <c r="M30" s="60"/>
      <c r="N30" s="60"/>
      <c r="O30" s="60"/>
      <c r="P30" s="60"/>
      <c r="Q30" s="60"/>
      <c r="R30" s="50"/>
    </row>
    <row r="31" spans="2:20" ht="15" customHeight="1">
      <c r="B31" s="357" t="s">
        <v>760</v>
      </c>
      <c r="C31" s="358"/>
      <c r="D31" s="358"/>
      <c r="E31" s="358"/>
      <c r="F31" s="358"/>
      <c r="G31" s="358"/>
      <c r="H31" s="358"/>
      <c r="I31" s="358"/>
      <c r="J31" s="358"/>
      <c r="K31" s="358"/>
      <c r="L31" s="358"/>
      <c r="M31" s="74"/>
      <c r="N31" s="74"/>
      <c r="O31" s="74"/>
      <c r="P31" s="74"/>
      <c r="Q31" s="74"/>
      <c r="R31" s="50"/>
    </row>
    <row r="32" spans="2:20" ht="15" hidden="1" customHeight="1">
      <c r="B32" s="404"/>
      <c r="C32" s="60"/>
      <c r="D32" s="50"/>
      <c r="E32" s="50"/>
      <c r="F32" s="50"/>
      <c r="G32" s="50"/>
      <c r="H32" s="50"/>
      <c r="I32" s="50"/>
      <c r="J32" s="50"/>
      <c r="K32" s="50"/>
      <c r="L32" s="50"/>
      <c r="M32" s="50"/>
      <c r="N32" s="50"/>
      <c r="O32" s="50"/>
      <c r="P32" s="50"/>
      <c r="Q32" s="60"/>
      <c r="R32" s="50"/>
    </row>
    <row r="33" spans="2:18" ht="15" hidden="1" customHeight="1">
      <c r="B33" s="404"/>
      <c r="C33" s="405"/>
      <c r="D33" s="406"/>
      <c r="E33" s="406"/>
      <c r="F33" s="406"/>
      <c r="G33" s="406"/>
      <c r="H33" s="406"/>
      <c r="I33" s="406"/>
      <c r="J33" s="406"/>
      <c r="K33" s="406"/>
      <c r="L33" s="406"/>
      <c r="M33" s="50"/>
      <c r="N33" s="50"/>
      <c r="O33" s="50"/>
      <c r="P33" s="50"/>
      <c r="Q33" s="60"/>
      <c r="R33" s="50"/>
    </row>
    <row r="34" spans="2:18" ht="15" customHeight="1">
      <c r="B34" s="370"/>
      <c r="C34" s="361" t="s">
        <v>541</v>
      </c>
      <c r="D34" s="361" t="s">
        <v>736</v>
      </c>
      <c r="E34" s="361" t="s">
        <v>543</v>
      </c>
      <c r="F34" s="361" t="s">
        <v>544</v>
      </c>
      <c r="G34" s="361" t="s">
        <v>545</v>
      </c>
      <c r="H34" s="361" t="s">
        <v>667</v>
      </c>
      <c r="I34" s="361" t="s">
        <v>546</v>
      </c>
      <c r="J34" s="361" t="s">
        <v>547</v>
      </c>
      <c r="K34" s="361" t="s">
        <v>548</v>
      </c>
      <c r="L34" s="361" t="s">
        <v>549</v>
      </c>
      <c r="M34" s="361" t="s">
        <v>550</v>
      </c>
      <c r="N34" s="361" t="s">
        <v>551</v>
      </c>
      <c r="O34" s="361" t="s">
        <v>552</v>
      </c>
      <c r="P34" s="361" t="s">
        <v>553</v>
      </c>
      <c r="Q34" s="60"/>
      <c r="R34" s="50"/>
    </row>
    <row r="35" spans="2:18" ht="15" customHeight="1">
      <c r="B35" s="395"/>
      <c r="C35" s="905" t="s">
        <v>761</v>
      </c>
      <c r="D35" s="407" t="s">
        <v>738</v>
      </c>
      <c r="E35" s="407"/>
      <c r="F35" s="407"/>
      <c r="G35" s="407" t="s">
        <v>762</v>
      </c>
      <c r="H35" s="407"/>
      <c r="I35" s="407"/>
      <c r="J35" s="408" t="s">
        <v>739</v>
      </c>
      <c r="K35" s="408"/>
      <c r="L35" s="408"/>
      <c r="M35" s="398" t="s">
        <v>740</v>
      </c>
      <c r="N35" s="398"/>
      <c r="O35" s="398"/>
      <c r="P35" s="891" t="s">
        <v>763</v>
      </c>
      <c r="Q35" s="59"/>
      <c r="R35" s="50"/>
    </row>
    <row r="36" spans="2:18" ht="15" customHeight="1">
      <c r="B36" s="395"/>
      <c r="C36" s="853"/>
      <c r="D36" s="398" t="s">
        <v>764</v>
      </c>
      <c r="E36" s="398"/>
      <c r="F36" s="409" t="s">
        <v>27</v>
      </c>
      <c r="G36" s="398" t="s">
        <v>765</v>
      </c>
      <c r="H36" s="398"/>
      <c r="I36" s="398"/>
      <c r="J36" s="398" t="s">
        <v>742</v>
      </c>
      <c r="K36" s="398" t="s">
        <v>766</v>
      </c>
      <c r="L36" s="398"/>
      <c r="M36" s="398" t="s">
        <v>742</v>
      </c>
      <c r="N36" s="398" t="s">
        <v>766</v>
      </c>
      <c r="O36" s="398"/>
      <c r="P36" s="853"/>
      <c r="Q36" s="59"/>
      <c r="R36" s="50"/>
    </row>
    <row r="37" spans="2:18" ht="15" customHeight="1">
      <c r="B37" s="395"/>
      <c r="C37" s="853"/>
      <c r="D37" s="396" t="s">
        <v>761</v>
      </c>
      <c r="E37" s="396" t="s">
        <v>767</v>
      </c>
      <c r="F37" s="364" t="s">
        <v>761</v>
      </c>
      <c r="G37" s="396" t="s">
        <v>761</v>
      </c>
      <c r="H37" s="396" t="s">
        <v>767</v>
      </c>
      <c r="I37" s="396" t="s">
        <v>763</v>
      </c>
      <c r="J37" s="396" t="s">
        <v>767</v>
      </c>
      <c r="K37" s="396" t="s">
        <v>767</v>
      </c>
      <c r="L37" s="396" t="s">
        <v>763</v>
      </c>
      <c r="M37" s="396" t="s">
        <v>767</v>
      </c>
      <c r="N37" s="396" t="s">
        <v>767</v>
      </c>
      <c r="O37" s="396" t="s">
        <v>763</v>
      </c>
      <c r="P37" s="853"/>
      <c r="Q37" s="59"/>
      <c r="R37" s="50"/>
    </row>
    <row r="38" spans="2:18" ht="15" customHeight="1">
      <c r="B38" s="399" t="s">
        <v>747</v>
      </c>
      <c r="C38" s="51"/>
      <c r="D38" s="51"/>
      <c r="E38" s="51"/>
      <c r="F38" s="51"/>
      <c r="G38" s="51"/>
      <c r="H38" s="51"/>
      <c r="I38" s="51"/>
      <c r="J38" s="51"/>
      <c r="K38" s="51"/>
      <c r="L38" s="51"/>
      <c r="M38" s="51"/>
      <c r="N38" s="51"/>
      <c r="O38" s="51"/>
      <c r="P38" s="66">
        <f t="shared" ref="P38:P49" si="3">I38+L38+O38</f>
        <v>0</v>
      </c>
      <c r="Q38" s="82"/>
      <c r="R38" s="50"/>
    </row>
    <row r="39" spans="2:18" ht="15" customHeight="1">
      <c r="B39" s="401" t="s">
        <v>748</v>
      </c>
      <c r="C39" s="51"/>
      <c r="D39" s="51"/>
      <c r="E39" s="51"/>
      <c r="F39" s="51"/>
      <c r="G39" s="51"/>
      <c r="H39" s="51"/>
      <c r="I39" s="51"/>
      <c r="J39" s="51"/>
      <c r="K39" s="51"/>
      <c r="L39" s="51"/>
      <c r="M39" s="51"/>
      <c r="N39" s="51"/>
      <c r="O39" s="51"/>
      <c r="P39" s="66">
        <f t="shared" si="3"/>
        <v>0</v>
      </c>
      <c r="Q39" s="82"/>
      <c r="R39" s="50"/>
    </row>
    <row r="40" spans="2:18" ht="15" customHeight="1">
      <c r="B40" s="401" t="s">
        <v>749</v>
      </c>
      <c r="C40" s="51"/>
      <c r="D40" s="51"/>
      <c r="E40" s="51"/>
      <c r="F40" s="51"/>
      <c r="G40" s="51"/>
      <c r="H40" s="51"/>
      <c r="I40" s="51"/>
      <c r="J40" s="51"/>
      <c r="K40" s="51"/>
      <c r="L40" s="51"/>
      <c r="M40" s="51"/>
      <c r="N40" s="51"/>
      <c r="O40" s="51"/>
      <c r="P40" s="66">
        <f t="shared" si="3"/>
        <v>0</v>
      </c>
      <c r="Q40" s="82"/>
      <c r="R40" s="50"/>
    </row>
    <row r="41" spans="2:18" ht="15" customHeight="1">
      <c r="B41" s="401" t="s">
        <v>750</v>
      </c>
      <c r="C41" s="51"/>
      <c r="D41" s="51"/>
      <c r="E41" s="51"/>
      <c r="F41" s="51"/>
      <c r="G41" s="51"/>
      <c r="H41" s="51"/>
      <c r="I41" s="51"/>
      <c r="J41" s="51"/>
      <c r="K41" s="51"/>
      <c r="L41" s="51"/>
      <c r="M41" s="51"/>
      <c r="N41" s="51"/>
      <c r="O41" s="51"/>
      <c r="P41" s="66">
        <f t="shared" si="3"/>
        <v>0</v>
      </c>
      <c r="Q41" s="82"/>
      <c r="R41" s="50"/>
    </row>
    <row r="42" spans="2:18" ht="15" customHeight="1">
      <c r="B42" s="401" t="s">
        <v>751</v>
      </c>
      <c r="C42" s="51"/>
      <c r="D42" s="51"/>
      <c r="E42" s="51"/>
      <c r="F42" s="51"/>
      <c r="G42" s="51"/>
      <c r="H42" s="51"/>
      <c r="I42" s="51"/>
      <c r="J42" s="51"/>
      <c r="K42" s="51"/>
      <c r="L42" s="51"/>
      <c r="M42" s="51"/>
      <c r="N42" s="51"/>
      <c r="O42" s="51"/>
      <c r="P42" s="66">
        <f t="shared" si="3"/>
        <v>0</v>
      </c>
      <c r="Q42" s="82"/>
      <c r="R42" s="50"/>
    </row>
    <row r="43" spans="2:18" ht="15" customHeight="1">
      <c r="B43" s="401" t="s">
        <v>752</v>
      </c>
      <c r="C43" s="51"/>
      <c r="D43" s="51"/>
      <c r="E43" s="51"/>
      <c r="F43" s="51"/>
      <c r="G43" s="51"/>
      <c r="H43" s="51"/>
      <c r="I43" s="51"/>
      <c r="J43" s="51"/>
      <c r="K43" s="51"/>
      <c r="L43" s="51"/>
      <c r="M43" s="51"/>
      <c r="N43" s="51"/>
      <c r="O43" s="51"/>
      <c r="P43" s="66">
        <f t="shared" si="3"/>
        <v>0</v>
      </c>
      <c r="Q43" s="82"/>
      <c r="R43" s="50"/>
    </row>
    <row r="44" spans="2:18" ht="15" customHeight="1">
      <c r="B44" s="401" t="s">
        <v>753</v>
      </c>
      <c r="C44" s="51"/>
      <c r="D44" s="51"/>
      <c r="E44" s="51"/>
      <c r="F44" s="51"/>
      <c r="G44" s="51"/>
      <c r="H44" s="51"/>
      <c r="I44" s="51"/>
      <c r="J44" s="51"/>
      <c r="K44" s="51"/>
      <c r="L44" s="51"/>
      <c r="M44" s="51"/>
      <c r="N44" s="51"/>
      <c r="O44" s="51"/>
      <c r="P44" s="66">
        <f t="shared" si="3"/>
        <v>0</v>
      </c>
      <c r="Q44" s="82"/>
      <c r="R44" s="50"/>
    </row>
    <row r="45" spans="2:18" ht="15" customHeight="1">
      <c r="B45" s="401" t="s">
        <v>754</v>
      </c>
      <c r="C45" s="51"/>
      <c r="D45" s="51"/>
      <c r="E45" s="51"/>
      <c r="F45" s="51"/>
      <c r="G45" s="51"/>
      <c r="H45" s="51"/>
      <c r="I45" s="51"/>
      <c r="J45" s="51"/>
      <c r="K45" s="51"/>
      <c r="L45" s="51"/>
      <c r="M45" s="51"/>
      <c r="N45" s="51"/>
      <c r="O45" s="51"/>
      <c r="P45" s="66">
        <f t="shared" si="3"/>
        <v>0</v>
      </c>
      <c r="Q45" s="82"/>
      <c r="R45" s="50"/>
    </row>
    <row r="46" spans="2:18" ht="15" customHeight="1">
      <c r="B46" s="401" t="s">
        <v>755</v>
      </c>
      <c r="C46" s="51"/>
      <c r="D46" s="51"/>
      <c r="E46" s="51"/>
      <c r="F46" s="51"/>
      <c r="G46" s="51"/>
      <c r="H46" s="51"/>
      <c r="I46" s="51"/>
      <c r="J46" s="51"/>
      <c r="K46" s="51"/>
      <c r="L46" s="51"/>
      <c r="M46" s="51"/>
      <c r="N46" s="51"/>
      <c r="O46" s="51"/>
      <c r="P46" s="66">
        <f t="shared" si="3"/>
        <v>0</v>
      </c>
      <c r="Q46" s="82"/>
      <c r="R46" s="50"/>
    </row>
    <row r="47" spans="2:18" ht="15" customHeight="1">
      <c r="B47" s="401" t="s">
        <v>756</v>
      </c>
      <c r="C47" s="51"/>
      <c r="D47" s="51"/>
      <c r="E47" s="51"/>
      <c r="F47" s="51"/>
      <c r="G47" s="51"/>
      <c r="H47" s="51"/>
      <c r="I47" s="51"/>
      <c r="J47" s="51"/>
      <c r="K47" s="51"/>
      <c r="L47" s="51"/>
      <c r="M47" s="51"/>
      <c r="N47" s="51"/>
      <c r="O47" s="51"/>
      <c r="P47" s="66">
        <f t="shared" si="3"/>
        <v>0</v>
      </c>
      <c r="Q47" s="82"/>
      <c r="R47" s="50"/>
    </row>
    <row r="48" spans="2:18" ht="15" customHeight="1">
      <c r="B48" s="401" t="s">
        <v>757</v>
      </c>
      <c r="C48" s="51"/>
      <c r="D48" s="51"/>
      <c r="E48" s="51"/>
      <c r="F48" s="51"/>
      <c r="G48" s="51"/>
      <c r="H48" s="51"/>
      <c r="I48" s="51"/>
      <c r="J48" s="51"/>
      <c r="K48" s="51"/>
      <c r="L48" s="51"/>
      <c r="M48" s="51"/>
      <c r="N48" s="51"/>
      <c r="O48" s="51"/>
      <c r="P48" s="66">
        <f t="shared" si="3"/>
        <v>0</v>
      </c>
      <c r="Q48" s="82"/>
      <c r="R48" s="50"/>
    </row>
    <row r="49" spans="2:18" ht="15" customHeight="1">
      <c r="B49" s="401" t="s">
        <v>758</v>
      </c>
      <c r="C49" s="366"/>
      <c r="D49" s="366"/>
      <c r="E49" s="366"/>
      <c r="F49" s="366"/>
      <c r="G49" s="366"/>
      <c r="H49" s="366"/>
      <c r="I49" s="366"/>
      <c r="J49" s="366"/>
      <c r="K49" s="366"/>
      <c r="L49" s="366"/>
      <c r="M49" s="51"/>
      <c r="N49" s="51"/>
      <c r="O49" s="51"/>
      <c r="P49" s="66">
        <f t="shared" si="3"/>
        <v>0</v>
      </c>
      <c r="Q49" s="82"/>
      <c r="R49" s="50"/>
    </row>
    <row r="50" spans="2:18" ht="15" customHeight="1">
      <c r="B50" s="402" t="s">
        <v>557</v>
      </c>
      <c r="C50" s="81">
        <f t="shared" ref="C50:P50" si="4">SUM(C38:C49)</f>
        <v>0</v>
      </c>
      <c r="D50" s="81">
        <f t="shared" si="4"/>
        <v>0</v>
      </c>
      <c r="E50" s="81">
        <f t="shared" si="4"/>
        <v>0</v>
      </c>
      <c r="F50" s="81">
        <f t="shared" si="4"/>
        <v>0</v>
      </c>
      <c r="G50" s="81">
        <f t="shared" si="4"/>
        <v>0</v>
      </c>
      <c r="H50" s="81">
        <f t="shared" si="4"/>
        <v>0</v>
      </c>
      <c r="I50" s="81">
        <f t="shared" si="4"/>
        <v>0</v>
      </c>
      <c r="J50" s="81">
        <f t="shared" si="4"/>
        <v>0</v>
      </c>
      <c r="K50" s="81">
        <f t="shared" si="4"/>
        <v>0</v>
      </c>
      <c r="L50" s="81">
        <f t="shared" si="4"/>
        <v>0</v>
      </c>
      <c r="M50" s="81">
        <f t="shared" si="4"/>
        <v>0</v>
      </c>
      <c r="N50" s="81">
        <f t="shared" si="4"/>
        <v>0</v>
      </c>
      <c r="O50" s="81">
        <f t="shared" si="4"/>
        <v>0</v>
      </c>
      <c r="P50" s="81">
        <f t="shared" si="4"/>
        <v>0</v>
      </c>
      <c r="Q50" s="82"/>
      <c r="R50" s="50"/>
    </row>
    <row r="51" spans="2:18" ht="15" customHeight="1">
      <c r="B51" s="402" t="s">
        <v>759</v>
      </c>
      <c r="C51" s="81">
        <f t="shared" ref="C51:P51" si="5">C50-C49</f>
        <v>0</v>
      </c>
      <c r="D51" s="81">
        <f t="shared" si="5"/>
        <v>0</v>
      </c>
      <c r="E51" s="81">
        <f t="shared" si="5"/>
        <v>0</v>
      </c>
      <c r="F51" s="81">
        <f t="shared" si="5"/>
        <v>0</v>
      </c>
      <c r="G51" s="81">
        <f t="shared" si="5"/>
        <v>0</v>
      </c>
      <c r="H51" s="81">
        <f t="shared" si="5"/>
        <v>0</v>
      </c>
      <c r="I51" s="81">
        <f t="shared" si="5"/>
        <v>0</v>
      </c>
      <c r="J51" s="81">
        <f t="shared" si="5"/>
        <v>0</v>
      </c>
      <c r="K51" s="81">
        <f t="shared" si="5"/>
        <v>0</v>
      </c>
      <c r="L51" s="81">
        <f t="shared" si="5"/>
        <v>0</v>
      </c>
      <c r="M51" s="81">
        <f t="shared" si="5"/>
        <v>0</v>
      </c>
      <c r="N51" s="81">
        <f t="shared" si="5"/>
        <v>0</v>
      </c>
      <c r="O51" s="81">
        <f t="shared" si="5"/>
        <v>0</v>
      </c>
      <c r="P51" s="81">
        <f t="shared" si="5"/>
        <v>0</v>
      </c>
      <c r="Q51" s="82"/>
      <c r="R51" s="50"/>
    </row>
    <row r="52" spans="2:18" ht="15" customHeight="1">
      <c r="B52" s="50"/>
      <c r="C52" s="50"/>
      <c r="D52" s="50"/>
      <c r="E52" s="50"/>
      <c r="F52" s="50"/>
      <c r="G52" s="50"/>
      <c r="H52" s="50"/>
      <c r="I52" s="50"/>
      <c r="J52" s="50"/>
      <c r="K52" s="50"/>
      <c r="L52" s="50"/>
      <c r="M52" s="50"/>
      <c r="N52" s="50"/>
      <c r="O52" s="50"/>
      <c r="P52" s="50"/>
      <c r="Q52" s="50"/>
      <c r="R52" s="50"/>
    </row>
    <row r="53" spans="2:18" ht="15" hidden="1" customHeight="1">
      <c r="B53" s="50"/>
      <c r="C53" s="50"/>
      <c r="D53" s="50"/>
      <c r="E53" s="50"/>
      <c r="F53" s="50"/>
      <c r="G53" s="50"/>
      <c r="H53" s="50"/>
      <c r="I53" s="50"/>
      <c r="J53" s="50"/>
      <c r="K53" s="50"/>
      <c r="L53" s="50"/>
      <c r="M53" s="50"/>
      <c r="N53" s="50"/>
      <c r="O53" s="50"/>
      <c r="P53" s="50"/>
      <c r="Q53" s="50"/>
      <c r="R53" s="50"/>
    </row>
    <row r="54" spans="2:18" ht="15" hidden="1" customHeight="1">
      <c r="B54" s="50"/>
      <c r="C54" s="365"/>
      <c r="D54" s="365"/>
      <c r="E54" s="365"/>
      <c r="F54" s="365"/>
      <c r="G54" s="365"/>
      <c r="H54" s="403"/>
      <c r="I54" s="365"/>
      <c r="J54" s="365"/>
      <c r="K54" s="365"/>
      <c r="L54" s="365"/>
      <c r="M54" s="60"/>
      <c r="N54" s="60"/>
      <c r="O54" s="60"/>
      <c r="P54" s="60"/>
      <c r="Q54" s="60"/>
      <c r="R54" s="50"/>
    </row>
    <row r="55" spans="2:18" s="50" customFormat="1" ht="15" customHeight="1">
      <c r="B55" s="357" t="s">
        <v>768</v>
      </c>
      <c r="C55" s="74"/>
      <c r="D55" s="74"/>
      <c r="E55" s="74"/>
      <c r="F55" s="74"/>
      <c r="G55" s="74"/>
      <c r="H55" s="74"/>
      <c r="I55" s="74"/>
      <c r="J55" s="74"/>
      <c r="K55" s="74"/>
      <c r="L55" s="74"/>
      <c r="M55" s="74"/>
      <c r="N55" s="74"/>
      <c r="O55" s="74"/>
      <c r="P55" s="74"/>
      <c r="Q55" s="74"/>
    </row>
    <row r="56" spans="2:18" s="50" customFormat="1" ht="15" hidden="1" customHeight="1">
      <c r="B56" s="410"/>
      <c r="C56" s="83"/>
      <c r="D56" s="83"/>
      <c r="E56" s="83"/>
      <c r="F56" s="83"/>
      <c r="G56" s="83"/>
      <c r="H56" s="83"/>
      <c r="I56" s="83"/>
      <c r="J56" s="83"/>
      <c r="K56" s="83"/>
      <c r="L56" s="83"/>
      <c r="M56" s="83"/>
      <c r="N56" s="83"/>
      <c r="O56" s="83"/>
      <c r="P56" s="83"/>
      <c r="Q56" s="83"/>
    </row>
    <row r="57" spans="2:18" s="50" customFormat="1" ht="15" hidden="1" customHeight="1">
      <c r="B57" s="404"/>
    </row>
    <row r="58" spans="2:18" ht="15" customHeight="1">
      <c r="B58" s="370"/>
      <c r="C58" s="361" t="s">
        <v>541</v>
      </c>
      <c r="D58" s="361" t="s">
        <v>736</v>
      </c>
      <c r="E58" s="361" t="s">
        <v>543</v>
      </c>
      <c r="F58" s="361" t="s">
        <v>544</v>
      </c>
      <c r="G58" s="361" t="s">
        <v>545</v>
      </c>
      <c r="H58" s="361" t="s">
        <v>667</v>
      </c>
      <c r="I58" s="50"/>
      <c r="J58" s="50"/>
      <c r="K58" s="50"/>
      <c r="L58" s="50"/>
      <c r="M58" s="50"/>
      <c r="N58" s="50"/>
      <c r="O58" s="50"/>
      <c r="P58" s="50"/>
      <c r="Q58" s="50"/>
      <c r="R58" s="50"/>
    </row>
    <row r="59" spans="2:18" ht="15" customHeight="1">
      <c r="B59" s="395"/>
      <c r="C59" s="892" t="s">
        <v>769</v>
      </c>
      <c r="D59" s="870"/>
      <c r="E59" s="870"/>
      <c r="F59" s="870"/>
      <c r="G59" s="870"/>
      <c r="H59" s="871"/>
      <c r="I59" s="50"/>
      <c r="J59" s="50"/>
      <c r="K59" s="50"/>
      <c r="L59" s="50"/>
      <c r="M59" s="50"/>
      <c r="N59" s="50"/>
      <c r="O59" s="50"/>
      <c r="P59" s="50"/>
      <c r="Q59" s="50"/>
      <c r="R59" s="50"/>
    </row>
    <row r="60" spans="2:18" ht="15" customHeight="1">
      <c r="B60" s="395"/>
      <c r="C60" s="892" t="s">
        <v>770</v>
      </c>
      <c r="D60" s="870"/>
      <c r="E60" s="870"/>
      <c r="F60" s="870"/>
      <c r="G60" s="871"/>
      <c r="H60" s="381" t="s">
        <v>771</v>
      </c>
      <c r="I60" s="50"/>
      <c r="J60" s="50"/>
      <c r="K60" s="50"/>
      <c r="L60" s="50"/>
      <c r="M60" s="50"/>
      <c r="N60" s="50"/>
      <c r="O60" s="50"/>
      <c r="P60" s="50"/>
      <c r="Q60" s="50"/>
      <c r="R60" s="50"/>
    </row>
    <row r="61" spans="2:18" ht="27" customHeight="1">
      <c r="B61" s="395"/>
      <c r="C61" s="396" t="s">
        <v>772</v>
      </c>
      <c r="D61" s="396" t="s">
        <v>773</v>
      </c>
      <c r="E61" s="396" t="s">
        <v>774</v>
      </c>
      <c r="F61" s="396" t="s">
        <v>775</v>
      </c>
      <c r="G61" s="396" t="s">
        <v>776</v>
      </c>
      <c r="H61" s="381" t="s">
        <v>775</v>
      </c>
      <c r="I61" s="50"/>
      <c r="J61" s="50"/>
      <c r="K61" s="50"/>
      <c r="L61" s="50"/>
      <c r="M61" s="50"/>
      <c r="N61" s="50"/>
      <c r="O61" s="50"/>
      <c r="P61" s="50"/>
      <c r="Q61" s="50"/>
      <c r="R61" s="50"/>
    </row>
    <row r="62" spans="2:18" ht="15" customHeight="1">
      <c r="B62" s="399" t="s">
        <v>747</v>
      </c>
      <c r="C62" s="84">
        <f t="shared" ref="C62:C73" si="6">SUM(E38,J38,M38)</f>
        <v>0</v>
      </c>
      <c r="D62" s="85"/>
      <c r="E62" s="86">
        <f t="shared" ref="E62:E73" si="7">SUM(C62:D62)</f>
        <v>0</v>
      </c>
      <c r="F62" s="84">
        <f t="shared" ref="F62:F73" si="8">SUM(D15,F15,I15)</f>
        <v>0</v>
      </c>
      <c r="G62" s="87">
        <f t="shared" ref="G62:G75" si="9">IF(F62=0,0,E62/F62)</f>
        <v>0</v>
      </c>
      <c r="H62" s="84">
        <f t="shared" ref="H62:H73" si="10">SUM(E15,G15,J15)</f>
        <v>0</v>
      </c>
      <c r="I62" s="50"/>
      <c r="J62" s="50"/>
      <c r="K62" s="50"/>
      <c r="L62" s="50"/>
      <c r="M62" s="50"/>
      <c r="N62" s="50"/>
      <c r="O62" s="50"/>
      <c r="P62" s="50"/>
      <c r="Q62" s="50"/>
      <c r="R62" s="50"/>
    </row>
    <row r="63" spans="2:18" ht="15" customHeight="1">
      <c r="B63" s="401" t="s">
        <v>748</v>
      </c>
      <c r="C63" s="84">
        <f t="shared" si="6"/>
        <v>0</v>
      </c>
      <c r="D63" s="85"/>
      <c r="E63" s="86">
        <f t="shared" si="7"/>
        <v>0</v>
      </c>
      <c r="F63" s="84">
        <f t="shared" si="8"/>
        <v>0</v>
      </c>
      <c r="G63" s="87">
        <f t="shared" si="9"/>
        <v>0</v>
      </c>
      <c r="H63" s="84">
        <f t="shared" si="10"/>
        <v>0</v>
      </c>
      <c r="I63" s="50"/>
      <c r="J63" s="50"/>
      <c r="K63" s="50"/>
      <c r="L63" s="50"/>
      <c r="M63" s="50"/>
      <c r="N63" s="50"/>
      <c r="O63" s="50"/>
      <c r="P63" s="50"/>
      <c r="Q63" s="50"/>
      <c r="R63" s="50"/>
    </row>
    <row r="64" spans="2:18" ht="15" customHeight="1">
      <c r="B64" s="401" t="s">
        <v>749</v>
      </c>
      <c r="C64" s="84">
        <f t="shared" si="6"/>
        <v>0</v>
      </c>
      <c r="D64" s="85"/>
      <c r="E64" s="86">
        <f t="shared" si="7"/>
        <v>0</v>
      </c>
      <c r="F64" s="84">
        <f t="shared" si="8"/>
        <v>0</v>
      </c>
      <c r="G64" s="87">
        <f t="shared" si="9"/>
        <v>0</v>
      </c>
      <c r="H64" s="84">
        <f t="shared" si="10"/>
        <v>0</v>
      </c>
      <c r="I64" s="50"/>
      <c r="J64" s="50"/>
      <c r="K64" s="50"/>
      <c r="L64" s="50"/>
      <c r="M64" s="50"/>
      <c r="N64" s="50"/>
      <c r="O64" s="50"/>
      <c r="P64" s="50"/>
      <c r="Q64" s="50"/>
      <c r="R64" s="50"/>
    </row>
    <row r="65" spans="2:18" ht="15" customHeight="1">
      <c r="B65" s="401" t="s">
        <v>750</v>
      </c>
      <c r="C65" s="84">
        <f t="shared" si="6"/>
        <v>0</v>
      </c>
      <c r="D65" s="85"/>
      <c r="E65" s="86">
        <f t="shared" si="7"/>
        <v>0</v>
      </c>
      <c r="F65" s="84">
        <f t="shared" si="8"/>
        <v>0</v>
      </c>
      <c r="G65" s="87">
        <f t="shared" si="9"/>
        <v>0</v>
      </c>
      <c r="H65" s="84">
        <f t="shared" si="10"/>
        <v>0</v>
      </c>
      <c r="I65" s="50"/>
      <c r="J65" s="50"/>
      <c r="K65" s="50"/>
      <c r="L65" s="50"/>
      <c r="M65" s="50"/>
      <c r="N65" s="50"/>
      <c r="O65" s="50"/>
      <c r="P65" s="50"/>
      <c r="Q65" s="50"/>
      <c r="R65" s="50"/>
    </row>
    <row r="66" spans="2:18" ht="15" customHeight="1">
      <c r="B66" s="401" t="s">
        <v>751</v>
      </c>
      <c r="C66" s="84">
        <f t="shared" si="6"/>
        <v>0</v>
      </c>
      <c r="D66" s="85"/>
      <c r="E66" s="86">
        <f t="shared" si="7"/>
        <v>0</v>
      </c>
      <c r="F66" s="84">
        <f t="shared" si="8"/>
        <v>0</v>
      </c>
      <c r="G66" s="87">
        <f t="shared" si="9"/>
        <v>0</v>
      </c>
      <c r="H66" s="84">
        <f t="shared" si="10"/>
        <v>0</v>
      </c>
      <c r="I66" s="50"/>
      <c r="J66" s="50"/>
      <c r="K66" s="50"/>
      <c r="L66" s="50"/>
      <c r="M66" s="50"/>
      <c r="N66" s="50"/>
      <c r="O66" s="50"/>
      <c r="P66" s="50"/>
      <c r="Q66" s="50"/>
      <c r="R66" s="50"/>
    </row>
    <row r="67" spans="2:18" ht="15" customHeight="1">
      <c r="B67" s="401" t="s">
        <v>752</v>
      </c>
      <c r="C67" s="84">
        <f t="shared" si="6"/>
        <v>0</v>
      </c>
      <c r="D67" s="85"/>
      <c r="E67" s="86">
        <f t="shared" si="7"/>
        <v>0</v>
      </c>
      <c r="F67" s="84">
        <f t="shared" si="8"/>
        <v>0</v>
      </c>
      <c r="G67" s="87">
        <f t="shared" si="9"/>
        <v>0</v>
      </c>
      <c r="H67" s="84">
        <f t="shared" si="10"/>
        <v>0</v>
      </c>
      <c r="I67" s="50"/>
      <c r="J67" s="50"/>
      <c r="K67" s="50"/>
      <c r="L67" s="50"/>
      <c r="M67" s="50"/>
      <c r="N67" s="50"/>
      <c r="O67" s="50"/>
      <c r="P67" s="50"/>
      <c r="Q67" s="50"/>
      <c r="R67" s="50"/>
    </row>
    <row r="68" spans="2:18" ht="15" customHeight="1">
      <c r="B68" s="401" t="s">
        <v>753</v>
      </c>
      <c r="C68" s="84">
        <f t="shared" si="6"/>
        <v>0</v>
      </c>
      <c r="D68" s="85"/>
      <c r="E68" s="86">
        <f t="shared" si="7"/>
        <v>0</v>
      </c>
      <c r="F68" s="84">
        <f t="shared" si="8"/>
        <v>0</v>
      </c>
      <c r="G68" s="87">
        <f t="shared" si="9"/>
        <v>0</v>
      </c>
      <c r="H68" s="84">
        <f t="shared" si="10"/>
        <v>0</v>
      </c>
      <c r="I68" s="50"/>
      <c r="J68" s="50"/>
      <c r="K68" s="50"/>
      <c r="L68" s="50"/>
      <c r="M68" s="50"/>
      <c r="N68" s="50"/>
      <c r="O68" s="50"/>
      <c r="P68" s="50"/>
      <c r="Q68" s="50"/>
      <c r="R68" s="50"/>
    </row>
    <row r="69" spans="2:18" ht="15" customHeight="1">
      <c r="B69" s="401" t="s">
        <v>754</v>
      </c>
      <c r="C69" s="84">
        <f t="shared" si="6"/>
        <v>0</v>
      </c>
      <c r="D69" s="85"/>
      <c r="E69" s="86">
        <f t="shared" si="7"/>
        <v>0</v>
      </c>
      <c r="F69" s="84">
        <f t="shared" si="8"/>
        <v>0</v>
      </c>
      <c r="G69" s="87">
        <f t="shared" si="9"/>
        <v>0</v>
      </c>
      <c r="H69" s="84">
        <f t="shared" si="10"/>
        <v>0</v>
      </c>
      <c r="I69" s="50"/>
      <c r="J69" s="50"/>
      <c r="K69" s="50"/>
      <c r="L69" s="50"/>
      <c r="M69" s="50"/>
      <c r="N69" s="50"/>
      <c r="O69" s="50"/>
      <c r="P69" s="50"/>
      <c r="Q69" s="50"/>
      <c r="R69" s="50"/>
    </row>
    <row r="70" spans="2:18" ht="15" customHeight="1">
      <c r="B70" s="401" t="s">
        <v>755</v>
      </c>
      <c r="C70" s="84">
        <f t="shared" si="6"/>
        <v>0</v>
      </c>
      <c r="D70" s="85"/>
      <c r="E70" s="86">
        <f t="shared" si="7"/>
        <v>0</v>
      </c>
      <c r="F70" s="84">
        <f t="shared" si="8"/>
        <v>0</v>
      </c>
      <c r="G70" s="87">
        <f t="shared" si="9"/>
        <v>0</v>
      </c>
      <c r="H70" s="84">
        <f t="shared" si="10"/>
        <v>0</v>
      </c>
      <c r="I70" s="50"/>
      <c r="J70" s="50"/>
      <c r="K70" s="50"/>
      <c r="L70" s="50"/>
      <c r="M70" s="50"/>
      <c r="N70" s="50"/>
      <c r="O70" s="50"/>
      <c r="P70" s="50"/>
      <c r="Q70" s="50"/>
      <c r="R70" s="50"/>
    </row>
    <row r="71" spans="2:18" ht="15" customHeight="1">
      <c r="B71" s="401" t="s">
        <v>756</v>
      </c>
      <c r="C71" s="84">
        <f t="shared" si="6"/>
        <v>0</v>
      </c>
      <c r="D71" s="85"/>
      <c r="E71" s="86">
        <f t="shared" si="7"/>
        <v>0</v>
      </c>
      <c r="F71" s="84">
        <f t="shared" si="8"/>
        <v>0</v>
      </c>
      <c r="G71" s="87">
        <f t="shared" si="9"/>
        <v>0</v>
      </c>
      <c r="H71" s="84">
        <f t="shared" si="10"/>
        <v>0</v>
      </c>
      <c r="I71" s="50"/>
      <c r="J71" s="50"/>
      <c r="K71" s="50"/>
      <c r="L71" s="50"/>
      <c r="M71" s="50"/>
      <c r="N71" s="50"/>
      <c r="O71" s="50"/>
      <c r="P71" s="50"/>
      <c r="Q71" s="50"/>
      <c r="R71" s="50"/>
    </row>
    <row r="72" spans="2:18" ht="15" customHeight="1">
      <c r="B72" s="401" t="s">
        <v>757</v>
      </c>
      <c r="C72" s="84">
        <f t="shared" si="6"/>
        <v>0</v>
      </c>
      <c r="D72" s="85"/>
      <c r="E72" s="86">
        <f t="shared" si="7"/>
        <v>0</v>
      </c>
      <c r="F72" s="84">
        <f t="shared" si="8"/>
        <v>0</v>
      </c>
      <c r="G72" s="87">
        <f t="shared" si="9"/>
        <v>0</v>
      </c>
      <c r="H72" s="84">
        <f t="shared" si="10"/>
        <v>0</v>
      </c>
      <c r="I72" s="50"/>
      <c r="J72" s="50"/>
      <c r="K72" s="50"/>
      <c r="L72" s="50"/>
      <c r="M72" s="50"/>
      <c r="N72" s="50"/>
      <c r="O72" s="50"/>
      <c r="P72" s="50"/>
      <c r="Q72" s="50"/>
      <c r="R72" s="50"/>
    </row>
    <row r="73" spans="2:18" ht="15" customHeight="1">
      <c r="B73" s="401" t="s">
        <v>758</v>
      </c>
      <c r="C73" s="84">
        <f t="shared" si="6"/>
        <v>0</v>
      </c>
      <c r="D73" s="85"/>
      <c r="E73" s="86">
        <f t="shared" si="7"/>
        <v>0</v>
      </c>
      <c r="F73" s="84">
        <f t="shared" si="8"/>
        <v>0</v>
      </c>
      <c r="G73" s="87">
        <f t="shared" si="9"/>
        <v>0</v>
      </c>
      <c r="H73" s="84">
        <f t="shared" si="10"/>
        <v>0</v>
      </c>
      <c r="I73" s="50"/>
      <c r="J73" s="50"/>
      <c r="K73" s="50"/>
      <c r="L73" s="50"/>
      <c r="M73" s="50"/>
      <c r="N73" s="50"/>
      <c r="O73" s="50"/>
      <c r="P73" s="50"/>
      <c r="Q73" s="50"/>
      <c r="R73" s="50"/>
    </row>
    <row r="74" spans="2:18" ht="15" customHeight="1">
      <c r="B74" s="402" t="s">
        <v>557</v>
      </c>
      <c r="C74" s="88">
        <f>SUM(C62:C73)</f>
        <v>0</v>
      </c>
      <c r="D74" s="88">
        <f>SUM(D62:D73)</f>
        <v>0</v>
      </c>
      <c r="E74" s="88">
        <f>SUM(E62:E73)</f>
        <v>0</v>
      </c>
      <c r="F74" s="88">
        <f>SUM(F62:F73)</f>
        <v>0</v>
      </c>
      <c r="G74" s="89">
        <f t="shared" si="9"/>
        <v>0</v>
      </c>
      <c r="H74" s="88">
        <f>SUM(H62:H73)</f>
        <v>0</v>
      </c>
      <c r="I74" s="50"/>
      <c r="J74" s="50"/>
      <c r="K74" s="50"/>
      <c r="L74" s="50"/>
      <c r="M74" s="50"/>
      <c r="N74" s="50"/>
      <c r="O74" s="50"/>
      <c r="P74" s="50"/>
      <c r="Q74" s="50"/>
      <c r="R74" s="50"/>
    </row>
    <row r="75" spans="2:18" ht="15" customHeight="1">
      <c r="B75" s="402" t="s">
        <v>759</v>
      </c>
      <c r="C75" s="88">
        <f>C74-C73</f>
        <v>0</v>
      </c>
      <c r="D75" s="88">
        <f>D74-D73</f>
        <v>0</v>
      </c>
      <c r="E75" s="88">
        <f>E74-E73</f>
        <v>0</v>
      </c>
      <c r="F75" s="88">
        <f>F74-F73</f>
        <v>0</v>
      </c>
      <c r="G75" s="89">
        <f t="shared" si="9"/>
        <v>0</v>
      </c>
      <c r="H75" s="88">
        <f>H74-H73</f>
        <v>0</v>
      </c>
      <c r="I75" s="50"/>
      <c r="J75" s="50"/>
      <c r="K75" s="50"/>
      <c r="L75" s="50"/>
      <c r="M75" s="50"/>
      <c r="N75" s="50"/>
      <c r="O75" s="50"/>
      <c r="P75" s="50"/>
      <c r="Q75" s="50"/>
      <c r="R75" s="50"/>
    </row>
  </sheetData>
  <mergeCells count="13">
    <mergeCell ref="C60:G60"/>
    <mergeCell ref="C12:C14"/>
    <mergeCell ref="D12:E13"/>
    <mergeCell ref="L12:L14"/>
    <mergeCell ref="C35:C37"/>
    <mergeCell ref="P35:P37"/>
    <mergeCell ref="C59:H59"/>
    <mergeCell ref="C2:D2"/>
    <mergeCell ref="C3:D3"/>
    <mergeCell ref="C4:D4"/>
    <mergeCell ref="C5:D5"/>
    <mergeCell ref="C6:D6"/>
    <mergeCell ref="C7:D7"/>
  </mergeCells>
  <dataValidations count="1">
    <dataValidation type="decimal" allowBlank="1" showInputMessage="1" showErrorMessage="1" errorTitle="Error" error="Please enter a number of +/- 11 digits" sqref="D62:D73 M49:O49 C38:O48 I26:K26 C15:K25" xr:uid="{2AC06DC1-20DB-4613-8389-97CF634AF22E}">
      <formula1>-99999999999</formula1>
      <formula2>99999999999</formula2>
    </dataValidation>
  </dataValidations>
  <pageMargins left="0.25" right="0.25" top="0.75" bottom="0.75" header="0.3" footer="0.3"/>
  <pageSetup paperSize="9" scale="45"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2C4AC7-8A86-4268-BDF9-EEDEAF8004AB}">
  <sheetPr codeName="Sheet15">
    <pageSetUpPr autoPageBreaks="0" fitToPage="1"/>
  </sheetPr>
  <dimension ref="A1:EZ58"/>
  <sheetViews>
    <sheetView showGridLines="0" topLeftCell="B1" zoomScale="80" zoomScaleNormal="80" workbookViewId="0">
      <selection activeCell="B1" sqref="B1"/>
    </sheetView>
  </sheetViews>
  <sheetFormatPr defaultColWidth="8.42578125" defaultRowHeight="12.75"/>
  <cols>
    <col min="1" max="1" width="2.42578125" style="46" hidden="1" customWidth="1"/>
    <col min="2" max="2" width="78.42578125" style="46" customWidth="1"/>
    <col min="3" max="3" width="23.42578125" style="93" customWidth="1"/>
    <col min="4" max="4" width="20" style="93" customWidth="1"/>
    <col min="5" max="5" width="2.42578125" style="93" customWidth="1"/>
    <col min="6" max="29" width="18.42578125" style="46" customWidth="1"/>
    <col min="30" max="30" width="3.42578125" style="46" customWidth="1"/>
    <col min="31" max="156" width="8.42578125" style="46" customWidth="1"/>
    <col min="157" max="16384" width="8.42578125" style="46"/>
  </cols>
  <sheetData>
    <row r="1" spans="1:156" s="90" customFormat="1" ht="17.25" customHeight="1">
      <c r="B1" s="78" t="s">
        <v>777</v>
      </c>
      <c r="C1" s="411"/>
      <c r="D1" s="411"/>
      <c r="E1" s="411"/>
      <c r="F1" s="78"/>
      <c r="G1" s="78"/>
      <c r="H1" s="78"/>
      <c r="I1" s="78"/>
      <c r="J1" s="78"/>
      <c r="K1" s="78"/>
      <c r="L1" s="78"/>
      <c r="M1" s="78"/>
      <c r="N1" s="78"/>
      <c r="O1" s="78"/>
      <c r="P1" s="78"/>
      <c r="Q1" s="78"/>
      <c r="R1" s="78"/>
      <c r="S1" s="78"/>
      <c r="T1" s="78"/>
      <c r="U1" s="78"/>
      <c r="V1" s="78"/>
      <c r="W1" s="78"/>
      <c r="X1" s="78"/>
      <c r="Y1" s="78"/>
      <c r="Z1" s="78"/>
      <c r="AA1" s="78"/>
      <c r="AB1" s="78"/>
      <c r="AC1" s="78"/>
      <c r="AD1" s="78"/>
      <c r="AE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c r="BU1" s="91"/>
      <c r="BV1" s="91"/>
      <c r="BW1" s="91"/>
      <c r="BX1" s="91"/>
      <c r="BY1" s="91"/>
      <c r="BZ1" s="91"/>
      <c r="CA1" s="91"/>
      <c r="CB1" s="91"/>
      <c r="CC1" s="91"/>
      <c r="CD1" s="91"/>
      <c r="CE1" s="91"/>
      <c r="CF1" s="91"/>
      <c r="CG1" s="91"/>
      <c r="CH1" s="91"/>
      <c r="CI1" s="91"/>
      <c r="CJ1" s="91"/>
      <c r="CK1" s="91"/>
      <c r="CL1" s="91"/>
      <c r="CM1" s="91"/>
      <c r="CN1" s="91"/>
      <c r="CO1" s="91"/>
      <c r="CP1" s="91"/>
      <c r="CQ1" s="91"/>
      <c r="CR1" s="91"/>
      <c r="CS1" s="91"/>
      <c r="CT1" s="91"/>
      <c r="CU1" s="91"/>
      <c r="CV1" s="91"/>
      <c r="CW1" s="91"/>
      <c r="CX1" s="91"/>
      <c r="CY1" s="91"/>
      <c r="CZ1" s="91"/>
      <c r="DA1" s="91"/>
      <c r="DB1" s="91"/>
      <c r="DC1" s="91"/>
      <c r="DD1" s="91"/>
      <c r="DE1" s="91"/>
      <c r="DF1" s="91"/>
      <c r="DG1" s="91"/>
      <c r="DH1" s="91"/>
      <c r="DI1" s="91"/>
      <c r="DJ1" s="91"/>
      <c r="DK1" s="91"/>
      <c r="DL1" s="91"/>
      <c r="DM1" s="91"/>
      <c r="DN1" s="91"/>
      <c r="DO1" s="91"/>
      <c r="DP1" s="91"/>
      <c r="DQ1" s="91"/>
      <c r="DR1" s="91"/>
      <c r="DS1" s="91"/>
      <c r="DT1" s="91"/>
      <c r="DU1" s="91"/>
      <c r="DV1" s="91"/>
      <c r="DW1" s="91"/>
      <c r="DX1" s="91"/>
      <c r="DY1" s="91"/>
      <c r="DZ1" s="91"/>
      <c r="EA1" s="91"/>
      <c r="EB1" s="91"/>
      <c r="EC1" s="91"/>
      <c r="ED1" s="91"/>
      <c r="EE1" s="91"/>
      <c r="EF1" s="91"/>
      <c r="EG1" s="91"/>
      <c r="EH1" s="91"/>
      <c r="EI1" s="91"/>
      <c r="EJ1" s="91"/>
      <c r="EK1" s="91"/>
      <c r="EL1" s="91"/>
      <c r="EM1" s="91"/>
      <c r="EN1" s="91"/>
      <c r="EO1" s="91"/>
      <c r="EP1" s="91"/>
      <c r="EQ1" s="91"/>
      <c r="ER1" s="91"/>
      <c r="ES1" s="91"/>
      <c r="ET1" s="91"/>
      <c r="EU1" s="91"/>
      <c r="EV1" s="91"/>
      <c r="EW1" s="91"/>
      <c r="EX1" s="91"/>
      <c r="EY1" s="91"/>
      <c r="EZ1" s="91"/>
    </row>
    <row r="2" spans="1:156" s="90" customFormat="1" ht="15" customHeight="1">
      <c r="B2" s="412" t="s">
        <v>537</v>
      </c>
      <c r="C2" s="329" t="str">
        <f>'Cover Page'!F15</f>
        <v>&lt;&lt;Enter by Insurer&gt;&gt;</v>
      </c>
      <c r="D2" s="31"/>
      <c r="E2" s="31"/>
      <c r="F2" s="31"/>
      <c r="G2" s="31"/>
      <c r="H2" s="31"/>
      <c r="I2" s="31"/>
      <c r="J2" s="31"/>
      <c r="K2" s="31"/>
      <c r="L2" s="31"/>
      <c r="M2" s="31"/>
      <c r="N2" s="31"/>
      <c r="O2" s="31"/>
      <c r="P2" s="31"/>
      <c r="Q2" s="31"/>
      <c r="R2" s="31"/>
      <c r="S2" s="31"/>
      <c r="T2" s="31"/>
      <c r="U2" s="31"/>
      <c r="V2" s="413"/>
      <c r="W2" s="413"/>
      <c r="X2" s="413"/>
      <c r="Y2" s="413"/>
      <c r="Z2" s="413"/>
      <c r="AA2" s="413"/>
      <c r="AB2" s="413"/>
      <c r="AC2" s="413"/>
    </row>
    <row r="3" spans="1:156" s="90" customFormat="1" ht="15" customHeight="1">
      <c r="B3" s="412" t="s">
        <v>538</v>
      </c>
      <c r="C3" s="414" t="str">
        <f>TEXT(IF('Cover Page'!P13="","",'Cover Page'!P13), "[$-en-HK,1]dd mmm yyyy")</f>
        <v/>
      </c>
      <c r="D3" s="31"/>
      <c r="E3" s="31"/>
      <c r="F3" s="31"/>
      <c r="G3" s="31"/>
      <c r="H3" s="31"/>
      <c r="I3" s="31"/>
      <c r="J3" s="31"/>
      <c r="K3" s="31"/>
      <c r="L3" s="31"/>
      <c r="M3" s="31"/>
      <c r="N3" s="31"/>
      <c r="O3" s="31"/>
      <c r="P3" s="31"/>
      <c r="Q3" s="31"/>
      <c r="R3" s="31"/>
      <c r="S3" s="31"/>
      <c r="T3" s="31"/>
      <c r="U3" s="31"/>
      <c r="V3" s="413"/>
      <c r="W3" s="413"/>
      <c r="X3" s="413"/>
      <c r="Y3" s="413"/>
      <c r="Z3" s="413"/>
      <c r="AA3" s="413"/>
      <c r="AB3" s="413"/>
      <c r="AC3" s="413"/>
    </row>
    <row r="4" spans="1:156" s="90" customFormat="1" ht="15" customHeight="1">
      <c r="B4" s="412" t="s">
        <v>539</v>
      </c>
      <c r="C4" s="329" t="str">
        <f>IF(C3="","Please fill in the Financial Reporting Month",TEXT('Cover Page'!U13+1,"[$-en-HK,1]dd mmm yyyy") &amp;" - "&amp;TEXT(C3,"[$-en-HK,1]dd mmm yyyy"))</f>
        <v>Please fill in the Financial Reporting Month</v>
      </c>
      <c r="D4" s="31"/>
      <c r="E4" s="31"/>
      <c r="F4" s="31"/>
      <c r="G4" s="31"/>
      <c r="H4" s="31"/>
      <c r="I4" s="31"/>
      <c r="J4" s="31"/>
      <c r="K4" s="31"/>
      <c r="L4" s="31"/>
      <c r="M4" s="31"/>
      <c r="N4" s="31"/>
      <c r="O4" s="31"/>
      <c r="P4" s="31"/>
      <c r="Q4" s="31"/>
      <c r="R4" s="31"/>
      <c r="S4" s="31"/>
      <c r="T4" s="31"/>
      <c r="U4" s="31"/>
      <c r="V4" s="413"/>
      <c r="W4" s="413"/>
      <c r="X4" s="413"/>
      <c r="Y4" s="413"/>
      <c r="Z4" s="413"/>
      <c r="AA4" s="413"/>
      <c r="AB4" s="413"/>
      <c r="AC4" s="413"/>
    </row>
    <row r="5" spans="1:156" ht="15" customHeight="1">
      <c r="A5" s="90"/>
      <c r="B5" s="92"/>
      <c r="F5" s="413"/>
      <c r="G5" s="413"/>
      <c r="H5" s="413"/>
      <c r="I5" s="413"/>
      <c r="J5" s="413"/>
      <c r="K5" s="413"/>
      <c r="L5" s="413"/>
      <c r="M5" s="413"/>
      <c r="N5" s="413"/>
      <c r="O5" s="413"/>
      <c r="P5" s="413"/>
      <c r="Q5" s="413"/>
      <c r="R5" s="413"/>
      <c r="S5" s="413"/>
      <c r="T5" s="413"/>
      <c r="U5" s="413"/>
      <c r="V5" s="413"/>
    </row>
    <row r="6" spans="1:156" ht="15" customHeight="1">
      <c r="A6" s="90"/>
      <c r="B6" s="415" t="s">
        <v>778</v>
      </c>
      <c r="C6" s="908" t="str">
        <f>IF(OR(
ISNUMBER(SEARCH("Long Term Business - Direct Insurer",'Cover Page'!P18)),
ISNUMBER(SEARCH("General Business - Direct Insurer",'Cover Page'!P18)),
ISNUMBER(SEARCH("Composite Business - Direct Insurer",'Cover Page'!P18))
),
"Direct Insurer",
IF(ISNUMBER(SEARCH("Marine Insurer",'Cover Page'!P18)),"Marine Insurer",
IF(ISNUMBER(SEARCH("Lloyd’s",'Cover Page'!P18)),"Lloyd's",
IF(ISNUMBER(SEARCH("Captive Insurer",'Cover Page'!P18)),"Captive Insurer","Reinsurer"))))</f>
        <v>Reinsurer</v>
      </c>
      <c r="D6" s="909"/>
      <c r="E6" s="909"/>
      <c r="F6" s="910"/>
      <c r="G6" s="413"/>
      <c r="H6" s="413"/>
      <c r="I6" s="413"/>
      <c r="J6" s="413"/>
      <c r="K6" s="413"/>
      <c r="L6" s="413"/>
      <c r="M6" s="413"/>
      <c r="N6" s="413"/>
      <c r="O6" s="413"/>
      <c r="P6" s="413"/>
      <c r="Q6" s="413"/>
      <c r="R6" s="413"/>
      <c r="S6" s="413"/>
      <c r="T6" s="413"/>
      <c r="U6" s="413"/>
      <c r="V6" s="413"/>
    </row>
    <row r="7" spans="1:156" s="94" customFormat="1" ht="15" customHeight="1">
      <c r="B7" s="415" t="s">
        <v>779</v>
      </c>
      <c r="C7" s="911" t="str">
        <f>IFERROR(IF('Cover Page'!N13="","",'Cover Page'!N13),"")</f>
        <v/>
      </c>
      <c r="D7" s="912"/>
      <c r="E7" s="912"/>
      <c r="F7" s="913"/>
      <c r="G7" s="95"/>
    </row>
    <row r="8" spans="1:156" s="94" customFormat="1" ht="15" customHeight="1">
      <c r="B8" s="415" t="s">
        <v>780</v>
      </c>
      <c r="C8" s="914" t="str">
        <f>IFERROR(IF('Cover Page'!O13="","",'Cover Page'!O13),"")</f>
        <v/>
      </c>
      <c r="D8" s="914"/>
      <c r="E8" s="914"/>
      <c r="F8" s="914"/>
      <c r="G8" s="95"/>
    </row>
    <row r="9" spans="1:156" ht="15" customHeight="1">
      <c r="B9" s="356" t="s">
        <v>540</v>
      </c>
      <c r="F9" s="416"/>
      <c r="G9" s="416"/>
      <c r="H9" s="417"/>
      <c r="I9" s="418"/>
      <c r="J9" s="96"/>
      <c r="K9" s="419"/>
      <c r="L9" s="419"/>
      <c r="M9" s="419"/>
      <c r="N9" s="96"/>
      <c r="O9" s="96"/>
      <c r="P9" s="416"/>
      <c r="Q9" s="416"/>
      <c r="R9" s="416"/>
      <c r="S9" s="416"/>
      <c r="T9" s="416"/>
      <c r="U9" s="416"/>
      <c r="V9" s="416"/>
    </row>
    <row r="10" spans="1:156" ht="15" customHeight="1">
      <c r="F10" s="416"/>
      <c r="G10" s="416"/>
      <c r="H10" s="417"/>
      <c r="I10" s="418"/>
      <c r="J10" s="96"/>
      <c r="K10" s="419"/>
      <c r="L10" s="419"/>
      <c r="M10" s="419"/>
      <c r="N10" s="96"/>
      <c r="O10" s="96"/>
      <c r="P10" s="416"/>
      <c r="Q10" s="416"/>
      <c r="R10" s="416"/>
      <c r="S10" s="416"/>
      <c r="T10" s="416"/>
      <c r="U10" s="416"/>
      <c r="V10" s="416"/>
    </row>
    <row r="11" spans="1:156" ht="15" customHeight="1">
      <c r="B11" s="357" t="s">
        <v>781</v>
      </c>
      <c r="C11" s="420"/>
      <c r="D11" s="97"/>
      <c r="E11" s="97"/>
      <c r="F11" s="97"/>
      <c r="G11" s="97"/>
      <c r="H11" s="97"/>
      <c r="I11" s="97"/>
      <c r="J11" s="97"/>
      <c r="K11" s="97"/>
      <c r="L11" s="97"/>
      <c r="M11" s="97"/>
      <c r="N11" s="97"/>
      <c r="O11" s="97"/>
      <c r="P11" s="97"/>
      <c r="Q11" s="97"/>
      <c r="R11" s="97"/>
      <c r="S11" s="97"/>
      <c r="T11" s="97"/>
      <c r="U11" s="97"/>
      <c r="V11" s="97"/>
      <c r="W11" s="97"/>
      <c r="X11" s="97"/>
      <c r="Y11" s="97"/>
      <c r="Z11" s="97"/>
      <c r="AA11" s="97"/>
      <c r="AB11" s="97"/>
      <c r="AC11" s="97"/>
      <c r="AD11" s="97"/>
      <c r="AE11" s="98"/>
      <c r="AF11" s="98"/>
      <c r="AG11" s="98"/>
      <c r="AH11" s="98"/>
      <c r="AI11" s="98"/>
      <c r="AJ11" s="98"/>
      <c r="AK11" s="98"/>
      <c r="AL11" s="98"/>
      <c r="AM11" s="98"/>
      <c r="AN11" s="98"/>
      <c r="AO11" s="98"/>
      <c r="AP11" s="98"/>
      <c r="AQ11" s="98"/>
      <c r="AR11" s="98"/>
      <c r="AS11" s="98"/>
      <c r="AT11" s="98"/>
      <c r="AU11" s="98"/>
      <c r="AV11" s="98"/>
      <c r="AW11" s="98"/>
      <c r="AX11" s="98"/>
      <c r="AY11" s="98"/>
      <c r="AZ11" s="98"/>
      <c r="BA11" s="98"/>
      <c r="BB11" s="98"/>
      <c r="BC11" s="98"/>
      <c r="BD11" s="98"/>
      <c r="BE11" s="98"/>
      <c r="BF11" s="98"/>
      <c r="BG11" s="98"/>
      <c r="BH11" s="98"/>
      <c r="BI11" s="98"/>
      <c r="BJ11" s="98"/>
      <c r="BK11" s="98"/>
      <c r="BL11" s="98"/>
      <c r="BM11" s="98"/>
      <c r="BN11" s="98"/>
      <c r="BO11" s="98"/>
      <c r="BP11" s="98"/>
      <c r="BQ11" s="98"/>
      <c r="BR11" s="98"/>
      <c r="BS11" s="98"/>
      <c r="BT11" s="98"/>
      <c r="BU11" s="98"/>
      <c r="BV11" s="98"/>
      <c r="BW11" s="98"/>
      <c r="BX11" s="98"/>
      <c r="BY11" s="98"/>
      <c r="BZ11" s="98"/>
      <c r="CA11" s="98"/>
      <c r="CB11" s="98"/>
      <c r="CC11" s="98"/>
      <c r="CD11" s="98"/>
      <c r="CE11" s="98"/>
      <c r="CF11" s="98"/>
      <c r="CG11" s="98"/>
      <c r="CH11" s="98"/>
      <c r="CI11" s="98"/>
      <c r="CJ11" s="98"/>
      <c r="CK11" s="98"/>
      <c r="CL11" s="98"/>
      <c r="CM11" s="98"/>
      <c r="CN11" s="98"/>
      <c r="CO11" s="98"/>
      <c r="CP11" s="98"/>
      <c r="CQ11" s="98"/>
      <c r="CR11" s="98"/>
      <c r="CS11" s="98"/>
      <c r="CT11" s="98"/>
      <c r="CU11" s="98"/>
      <c r="CV11" s="98"/>
      <c r="CW11" s="98"/>
      <c r="CX11" s="98"/>
      <c r="CY11" s="98"/>
      <c r="CZ11" s="98"/>
      <c r="DA11" s="98"/>
      <c r="DB11" s="98"/>
      <c r="DC11" s="98"/>
      <c r="DD11" s="98"/>
      <c r="DE11" s="98"/>
      <c r="DF11" s="98"/>
      <c r="DG11" s="98"/>
      <c r="DH11" s="98"/>
      <c r="DI11" s="98"/>
      <c r="DJ11" s="98"/>
      <c r="DK11" s="98"/>
      <c r="DL11" s="98"/>
      <c r="DM11" s="98"/>
      <c r="DN11" s="98"/>
      <c r="DO11" s="98"/>
      <c r="DP11" s="98"/>
      <c r="DQ11" s="98"/>
      <c r="DR11" s="98"/>
      <c r="DS11" s="98"/>
      <c r="DT11" s="98"/>
      <c r="DU11" s="98"/>
      <c r="DV11" s="98"/>
      <c r="DW11" s="98"/>
      <c r="DX11" s="98"/>
      <c r="DY11" s="98"/>
      <c r="DZ11" s="98"/>
      <c r="EA11" s="98"/>
      <c r="EB11" s="98"/>
      <c r="EC11" s="98"/>
      <c r="ED11" s="98"/>
      <c r="EE11" s="98"/>
      <c r="EF11" s="98"/>
      <c r="EG11" s="98"/>
      <c r="EH11" s="98"/>
      <c r="EI11" s="98"/>
      <c r="EJ11" s="98"/>
      <c r="EK11" s="98"/>
      <c r="EL11" s="98"/>
      <c r="EM11" s="98"/>
      <c r="EN11" s="98"/>
    </row>
    <row r="12" spans="1:156" ht="15" customHeight="1">
      <c r="B12" s="421"/>
      <c r="F12" s="422"/>
    </row>
    <row r="13" spans="1:156" ht="27" customHeight="1">
      <c r="B13" s="842" t="s">
        <v>541</v>
      </c>
      <c r="C13" s="843"/>
      <c r="D13" s="362" t="s">
        <v>782</v>
      </c>
      <c r="E13" s="423"/>
      <c r="F13" s="424" t="s">
        <v>543</v>
      </c>
      <c r="G13" s="425" t="s">
        <v>544</v>
      </c>
      <c r="H13" s="425" t="s">
        <v>545</v>
      </c>
      <c r="I13" s="425" t="s">
        <v>667</v>
      </c>
      <c r="J13" s="425" t="s">
        <v>546</v>
      </c>
      <c r="K13" s="425" t="s">
        <v>547</v>
      </c>
      <c r="L13" s="425" t="s">
        <v>548</v>
      </c>
      <c r="M13" s="425" t="s">
        <v>549</v>
      </c>
      <c r="N13" s="425" t="s">
        <v>550</v>
      </c>
      <c r="O13" s="425" t="s">
        <v>551</v>
      </c>
      <c r="P13" s="425" t="s">
        <v>552</v>
      </c>
      <c r="Q13" s="425" t="s">
        <v>553</v>
      </c>
      <c r="R13" s="425" t="s">
        <v>694</v>
      </c>
      <c r="S13" s="425" t="s">
        <v>695</v>
      </c>
      <c r="T13" s="425" t="s">
        <v>783</v>
      </c>
      <c r="U13" s="425" t="s">
        <v>784</v>
      </c>
      <c r="V13" s="425" t="s">
        <v>785</v>
      </c>
      <c r="W13" s="425" t="s">
        <v>786</v>
      </c>
      <c r="X13" s="425" t="s">
        <v>787</v>
      </c>
      <c r="Y13" s="425" t="s">
        <v>788</v>
      </c>
      <c r="Z13" s="425" t="s">
        <v>789</v>
      </c>
      <c r="AA13" s="425" t="s">
        <v>790</v>
      </c>
      <c r="AB13" s="425" t="s">
        <v>791</v>
      </c>
      <c r="AC13" s="425" t="s">
        <v>792</v>
      </c>
    </row>
    <row r="14" spans="1:156" ht="27" customHeight="1">
      <c r="B14" s="915" t="s">
        <v>793</v>
      </c>
      <c r="C14" s="916"/>
      <c r="D14" s="921" t="s">
        <v>794</v>
      </c>
      <c r="E14" s="426"/>
      <c r="F14" s="874" t="s">
        <v>795</v>
      </c>
      <c r="G14" s="870"/>
      <c r="H14" s="870"/>
      <c r="I14" s="870"/>
      <c r="J14" s="870"/>
      <c r="K14" s="870"/>
      <c r="L14" s="870"/>
      <c r="M14" s="870"/>
      <c r="N14" s="870"/>
      <c r="O14" s="870"/>
      <c r="P14" s="870"/>
      <c r="Q14" s="870"/>
      <c r="R14" s="870"/>
      <c r="S14" s="890" t="s">
        <v>796</v>
      </c>
      <c r="T14" s="873"/>
      <c r="U14" s="873"/>
      <c r="V14" s="873"/>
      <c r="W14" s="873"/>
      <c r="X14" s="873"/>
      <c r="Y14" s="873"/>
      <c r="Z14" s="873"/>
      <c r="AA14" s="873"/>
      <c r="AB14" s="873"/>
      <c r="AC14" s="873"/>
    </row>
    <row r="15" spans="1:156" s="99" customFormat="1" ht="27" customHeight="1">
      <c r="B15" s="917"/>
      <c r="C15" s="918"/>
      <c r="D15" s="922"/>
      <c r="E15" s="427"/>
      <c r="F15" s="925" t="s">
        <v>797</v>
      </c>
      <c r="G15" s="852" t="s">
        <v>798</v>
      </c>
      <c r="H15" s="852" t="s">
        <v>799</v>
      </c>
      <c r="I15" s="853"/>
      <c r="J15" s="853"/>
      <c r="K15" s="852" t="s">
        <v>800</v>
      </c>
      <c r="L15" s="923" t="s">
        <v>801</v>
      </c>
      <c r="M15" s="923" t="s">
        <v>802</v>
      </c>
      <c r="N15" s="852" t="s">
        <v>803</v>
      </c>
      <c r="O15" s="853"/>
      <c r="P15" s="852" t="s">
        <v>804</v>
      </c>
      <c r="Q15" s="853"/>
      <c r="R15" s="923" t="s">
        <v>805</v>
      </c>
      <c r="S15" s="923" t="s">
        <v>806</v>
      </c>
      <c r="T15" s="923" t="s">
        <v>798</v>
      </c>
      <c r="U15" s="852" t="s">
        <v>807</v>
      </c>
      <c r="V15" s="853"/>
      <c r="W15" s="853"/>
      <c r="X15" s="923" t="s">
        <v>800</v>
      </c>
      <c r="Y15" s="923" t="s">
        <v>808</v>
      </c>
      <c r="Z15" s="923" t="s">
        <v>803</v>
      </c>
      <c r="AA15" s="852" t="s">
        <v>809</v>
      </c>
      <c r="AB15" s="853"/>
      <c r="AC15" s="923" t="s">
        <v>805</v>
      </c>
    </row>
    <row r="16" spans="1:156" s="99" customFormat="1" ht="27" customHeight="1">
      <c r="B16" s="917"/>
      <c r="C16" s="918"/>
      <c r="D16" s="859"/>
      <c r="E16" s="427"/>
      <c r="F16" s="926"/>
      <c r="G16" s="853"/>
      <c r="H16" s="364" t="s">
        <v>810</v>
      </c>
      <c r="I16" s="364" t="s">
        <v>811</v>
      </c>
      <c r="J16" s="364" t="s">
        <v>812</v>
      </c>
      <c r="K16" s="853"/>
      <c r="L16" s="924"/>
      <c r="M16" s="924"/>
      <c r="N16" s="364" t="s">
        <v>813</v>
      </c>
      <c r="O16" s="364" t="s">
        <v>814</v>
      </c>
      <c r="P16" s="364" t="s">
        <v>815</v>
      </c>
      <c r="Q16" s="364" t="s">
        <v>15</v>
      </c>
      <c r="R16" s="924"/>
      <c r="S16" s="924"/>
      <c r="T16" s="924"/>
      <c r="U16" s="364" t="s">
        <v>810</v>
      </c>
      <c r="V16" s="364" t="s">
        <v>811</v>
      </c>
      <c r="W16" s="364" t="s">
        <v>812</v>
      </c>
      <c r="X16" s="924"/>
      <c r="Y16" s="924"/>
      <c r="Z16" s="924"/>
      <c r="AA16" s="364" t="s">
        <v>815</v>
      </c>
      <c r="AB16" s="364" t="s">
        <v>15</v>
      </c>
      <c r="AC16" s="924"/>
    </row>
    <row r="17" spans="2:29" ht="13.35" customHeight="1">
      <c r="B17" s="919"/>
      <c r="C17" s="920"/>
      <c r="D17" s="382" t="s">
        <v>816</v>
      </c>
      <c r="E17" s="430"/>
      <c r="F17" s="431" t="s">
        <v>816</v>
      </c>
      <c r="G17" s="391" t="s">
        <v>816</v>
      </c>
      <c r="H17" s="391" t="s">
        <v>816</v>
      </c>
      <c r="I17" s="391" t="s">
        <v>816</v>
      </c>
      <c r="J17" s="391" t="s">
        <v>816</v>
      </c>
      <c r="K17" s="391" t="s">
        <v>816</v>
      </c>
      <c r="L17" s="391" t="s">
        <v>817</v>
      </c>
      <c r="M17" s="391" t="s">
        <v>817</v>
      </c>
      <c r="N17" s="391" t="s">
        <v>817</v>
      </c>
      <c r="O17" s="391" t="s">
        <v>817</v>
      </c>
      <c r="P17" s="391" t="s">
        <v>817</v>
      </c>
      <c r="Q17" s="391" t="s">
        <v>817</v>
      </c>
      <c r="R17" s="391" t="s">
        <v>816</v>
      </c>
      <c r="S17" s="391" t="s">
        <v>816</v>
      </c>
      <c r="T17" s="391" t="s">
        <v>816</v>
      </c>
      <c r="U17" s="391" t="s">
        <v>816</v>
      </c>
      <c r="V17" s="391" t="s">
        <v>816</v>
      </c>
      <c r="W17" s="391" t="s">
        <v>816</v>
      </c>
      <c r="X17" s="391" t="s">
        <v>816</v>
      </c>
      <c r="Y17" s="391" t="s">
        <v>816</v>
      </c>
      <c r="Z17" s="391" t="s">
        <v>816</v>
      </c>
      <c r="AA17" s="391" t="s">
        <v>817</v>
      </c>
      <c r="AB17" s="391" t="s">
        <v>817</v>
      </c>
      <c r="AC17" s="391" t="s">
        <v>816</v>
      </c>
    </row>
    <row r="18" spans="2:29" ht="27" customHeight="1">
      <c r="B18" s="432" t="s">
        <v>818</v>
      </c>
      <c r="C18" s="433"/>
      <c r="D18" s="100"/>
      <c r="E18" s="101"/>
      <c r="F18" s="102"/>
      <c r="G18" s="103"/>
      <c r="H18" s="103"/>
      <c r="I18" s="103"/>
      <c r="J18" s="103"/>
      <c r="K18" s="103"/>
      <c r="L18" s="103"/>
      <c r="M18" s="103"/>
      <c r="N18" s="103"/>
      <c r="O18" s="103"/>
      <c r="P18" s="103"/>
      <c r="Q18" s="103"/>
      <c r="R18" s="103"/>
      <c r="S18" s="103"/>
      <c r="T18" s="103"/>
      <c r="U18" s="103"/>
      <c r="V18" s="103"/>
      <c r="W18" s="103"/>
      <c r="X18" s="103"/>
      <c r="Y18" s="103"/>
      <c r="Z18" s="103"/>
      <c r="AA18" s="103"/>
      <c r="AB18" s="103"/>
      <c r="AC18" s="103"/>
    </row>
    <row r="19" spans="2:29" ht="27" customHeight="1">
      <c r="B19" s="434" t="s">
        <v>819</v>
      </c>
      <c r="C19" s="104" t="s">
        <v>820</v>
      </c>
      <c r="D19" s="105">
        <f>SUM(F19:AC19)</f>
        <v>0</v>
      </c>
      <c r="E19" s="106"/>
      <c r="F19" s="107">
        <f>IF($C$6="Reinsurer",0,SUM('B.G.R.1A GI Results (AY)'!D17:G17,'B.G.R.1A GI Results (AY)'!CB17:CE17))</f>
        <v>0</v>
      </c>
      <c r="G19" s="108">
        <f>IF($C$6="Reinsurer",0,SUM('B.G.R.1A GI Results (AY)'!H17:I17,'B.G.R.1A GI Results (AY)'!CF17:CG17))</f>
        <v>0</v>
      </c>
      <c r="H19" s="108">
        <f>IF($C$6="Reinsurer",0,'B.G.R.1A GI Results (AY)'!J17+'B.G.R.1A GI Results (AY)'!CH17)</f>
        <v>0</v>
      </c>
      <c r="I19" s="108">
        <f>IF($C$6="Reinsurer",0,SUM('B.G.R.1A GI Results (AY)'!K17:N17,'B.G.R.1A GI Results (AY)'!CI17:CL17))</f>
        <v>0</v>
      </c>
      <c r="J19" s="108">
        <f>IF($C$6="Reinsurer",0,'B.G.R.1A GI Results (AY)'!O17+'B.G.R.1A GI Results (AY)'!CM17)</f>
        <v>0</v>
      </c>
      <c r="K19" s="108">
        <f>IF($C$6="Reinsurer",0,SUM('B.G.R.1A GI Results (AY)'!P17:R17,'B.G.R.1A GI Results (AY)'!CN17:CP17))</f>
        <v>0</v>
      </c>
      <c r="L19" s="108">
        <f>IF($C$6="Reinsurer",0,SUM('B.G.R.1A GI Results (AY)'!S17,'B.G.R.1A GI Results (AY)'!CQ17))</f>
        <v>0</v>
      </c>
      <c r="M19" s="108">
        <f>IF($C$6="Reinsurer",0,SUM('B.G.R.1A GI Results (AY)'!T17,'B.G.R.1A GI Results (AY)'!CR17))</f>
        <v>0</v>
      </c>
      <c r="N19" s="108">
        <f>IF($C$6="Reinsurer",0,SUM('B.G.R.1A GI Results (AY)'!U17:V17,'B.G.R.1A GI Results (AY)'!CS17:CT17))</f>
        <v>0</v>
      </c>
      <c r="O19" s="108">
        <f>IF($C$6="Reinsurer",0,SUM('B.G.R.1A GI Results (AY)'!W17:Y17,'B.G.R.1A GI Results (AY)'!CU17:CW17))</f>
        <v>0</v>
      </c>
      <c r="P19" s="108">
        <f>IF($C$6="Reinsurer",0,SUM('B.G.R.1A GI Results (AY)'!Z17,'B.G.R.1A GI Results (AY)'!CX17))</f>
        <v>0</v>
      </c>
      <c r="Q19" s="108">
        <f>IF($C$6="Reinsurer",0,SUM('B.G.R.1A GI Results (AY)'!AA17,'B.G.R.1A GI Results (AY)'!CY17))</f>
        <v>0</v>
      </c>
      <c r="R19" s="108">
        <f>IF($C$6="Reinsurer",0,SUM('B.G.R.1A GI Results (AY)'!AB17:AD17,'B.G.R.1A GI Results (AY)'!CZ17:DB17))</f>
        <v>0</v>
      </c>
      <c r="S19" s="108">
        <f>IF($C$6="Reinsurer",0,SUM('B.G.R.1A GI Results (AY)'!AF17,'B.G.R.1A GI Results (AY)'!AR17,'B.G.R.1A GI Results (AY)'!DD17,'B.G.R.1A GI Results (AY)'!DP17))+SUM('B.G.R.1B GI Results (UY)'!AF17,'B.G.R.1B GI Results (UY)'!AR17,'B.G.R.1B GI Results (UY)'!BD17,'B.G.R.1B GI Results (UY)'!BP17,'B.G.R.1B GI Results (UY)'!DD17,'B.G.R.1B GI Results (UY)'!DP17,'B.G.R.1B GI Results (UY)'!EB17,'B.G.R.1B GI Results (UY)'!EN17)</f>
        <v>0</v>
      </c>
      <c r="T19" s="108">
        <f>IF($C$6="Reinsurer",0,SUM('B.G.R.1A GI Results (AY)'!AG17,'B.G.R.1A GI Results (AY)'!AS17,'B.G.R.1A GI Results (AY)'!DE17,'B.G.R.1A GI Results (AY)'!DQ17))+SUM('B.G.R.1B GI Results (UY)'!AG17,'B.G.R.1B GI Results (UY)'!AS17,'B.G.R.1B GI Results (UY)'!BE17,'B.G.R.1B GI Results (UY)'!BQ17,'B.G.R.1B GI Results (UY)'!DE17,'B.G.R.1B GI Results (UY)'!DQ17,'B.G.R.1B GI Results (UY)'!EC17,'B.G.R.1B GI Results (UY)'!EO17)</f>
        <v>0</v>
      </c>
      <c r="U19" s="108">
        <f>IF($C$6="Reinsurer",0,SUM('B.G.R.1A GI Results (AY)'!AH17,'B.G.R.1A GI Results (AY)'!AT17,'B.G.R.1A GI Results (AY)'!DF17,'B.G.R.1A GI Results (AY)'!DR17))+SUM('B.G.R.1B GI Results (UY)'!AH17,'B.G.R.1B GI Results (UY)'!AT17,'B.G.R.1B GI Results (UY)'!BF17,'B.G.R.1B GI Results (UY)'!BR17,'B.G.R.1B GI Results (UY)'!DF17,'B.G.R.1B GI Results (UY)'!DR17,'B.G.R.1B GI Results (UY)'!ED17,'B.G.R.1B GI Results (UY)'!EP17)</f>
        <v>0</v>
      </c>
      <c r="V19" s="108">
        <f>IF($C$6="Reinsurer",0,SUM('B.G.R.1A GI Results (AY)'!AI17,'B.G.R.1A GI Results (AY)'!AU17,'B.G.R.1A GI Results (AY)'!DG17,'B.G.R.1A GI Results (AY)'!DS17))+SUM('B.G.R.1B GI Results (UY)'!AI17,'B.G.R.1B GI Results (UY)'!AU17,'B.G.R.1B GI Results (UY)'!BG17,'B.G.R.1B GI Results (UY)'!BS17,'B.G.R.1B GI Results (UY)'!DG17,'B.G.R.1B GI Results (UY)'!DS17,'B.G.R.1B GI Results (UY)'!EE17,'B.G.R.1B GI Results (UY)'!EQ17)</f>
        <v>0</v>
      </c>
      <c r="W19" s="108">
        <f>IF($C$6="Reinsurer",0,SUM('B.G.R.1A GI Results (AY)'!AJ17,'B.G.R.1A GI Results (AY)'!AV17,'B.G.R.1A GI Results (AY)'!DH17,'B.G.R.1A GI Results (AY)'!DT17))+SUM('B.G.R.1B GI Results (UY)'!AJ17,'B.G.R.1B GI Results (UY)'!AV17,'B.G.R.1B GI Results (UY)'!BH17,'B.G.R.1B GI Results (UY)'!BT17,'B.G.R.1B GI Results (UY)'!DH17,'B.G.R.1B GI Results (UY)'!DT17,'B.G.R.1B GI Results (UY)'!EF17,'B.G.R.1B GI Results (UY)'!ER17)</f>
        <v>0</v>
      </c>
      <c r="X19" s="108">
        <f>IF($C$6="Reinsurer",0,SUM('B.G.R.1A GI Results (AY)'!AK17,'B.G.R.1A GI Results (AY)'!AW17,'B.G.R.1A GI Results (AY)'!DI17,'B.G.R.1A GI Results (AY)'!DU17))+SUM('B.G.R.1B GI Results (UY)'!AK17,'B.G.R.1B GI Results (UY)'!AW17,'B.G.R.1B GI Results (UY)'!BI17,'B.G.R.1B GI Results (UY)'!BU17,'B.G.R.1B GI Results (UY)'!DI17,'B.G.R.1B GI Results (UY)'!DU17,'B.G.R.1B GI Results (UY)'!EG17,'B.G.R.1B GI Results (UY)'!ES17)</f>
        <v>0</v>
      </c>
      <c r="Y19" s="108">
        <f>IF($C$6="Reinsurer",0,SUM('B.G.R.1A GI Results (AY)'!AL17,'B.G.R.1A GI Results (AY)'!AX17,'B.G.R.1A GI Results (AY)'!DJ17,'B.G.R.1A GI Results (AY)'!DV17))+SUM('B.G.R.1B GI Results (UY)'!AL17,'B.G.R.1B GI Results (UY)'!AX17,'B.G.R.1B GI Results (UY)'!BJ17,'B.G.R.1B GI Results (UY)'!BV17,'B.G.R.1B GI Results (UY)'!DJ17,'B.G.R.1B GI Results (UY)'!DV17,'B.G.R.1B GI Results (UY)'!EH17,'B.G.R.1B GI Results (UY)'!ET17)</f>
        <v>0</v>
      </c>
      <c r="Z19" s="108">
        <f>IF($C$6="Reinsurer",0,SUM('B.G.R.1A GI Results (AY)'!AM17,'B.G.R.1A GI Results (AY)'!AY17,'B.G.R.1A GI Results (AY)'!DK17,'B.G.R.1A GI Results (AY)'!DW17))+SUM('B.G.R.1B GI Results (UY)'!AM17,'B.G.R.1B GI Results (UY)'!AY17,'B.G.R.1B GI Results (UY)'!BK17,'B.G.R.1B GI Results (UY)'!BW17,'B.G.R.1B GI Results (UY)'!DK17,'B.G.R.1B GI Results (UY)'!DW17,'B.G.R.1B GI Results (UY)'!EI17,'B.G.R.1B GI Results (UY)'!EU17)</f>
        <v>0</v>
      </c>
      <c r="AA19" s="108">
        <f>IF($C$6="Reinsurer",0,SUM('B.G.R.1A GI Results (AY)'!AN17,'B.G.R.1A GI Results (AY)'!AZ17,'B.G.R.1A GI Results (AY)'!DL17,'B.G.R.1A GI Results (AY)'!DX17))+ SUM('B.G.R.1B GI Results (UY)'!AN17,'B.G.R.1B GI Results (UY)'!AZ17,'B.G.R.1B GI Results (UY)'!BL17,'B.G.R.1B GI Results (UY)'!BX17,'B.G.R.1B GI Results (UY)'!DL17,'B.G.R.1B GI Results (UY)'!DX17,'B.G.R.1B GI Results (UY)'!EJ17,'B.G.R.1B GI Results (UY)'!EV17)</f>
        <v>0</v>
      </c>
      <c r="AB19" s="108">
        <f>IF($C$6="Reinsurer",0,SUM('B.G.R.1A GI Results (AY)'!AO17,'B.G.R.1A GI Results (AY)'!BA17,'B.G.R.1A GI Results (AY)'!DM17,'B.G.R.1A GI Results (AY)'!DY17))+ SUM('B.G.R.1B GI Results (UY)'!AO17,'B.G.R.1B GI Results (UY)'!BA17,'B.G.R.1B GI Results (UY)'!BM17,'B.G.R.1B GI Results (UY)'!BY17,'B.G.R.1B GI Results (UY)'!DM17,'B.G.R.1B GI Results (UY)'!DY17,'B.G.R.1B GI Results (UY)'!EK17,'B.G.R.1B GI Results (UY)'!EW17)</f>
        <v>0</v>
      </c>
      <c r="AC19" s="108">
        <f>IF($C$6="Reinsurer",0,SUM('B.G.R.1A GI Results (AY)'!AP17:AP17,'B.G.R.1A GI Results (AY)'!BB17:BB17,'B.G.R.1A GI Results (AY)'!DN17:DN17,'B.G.R.1A GI Results (AY)'!DZ17:DZ17))+SUM('B.G.R.1B GI Results (UY)'!AP17:AP17,'B.G.R.1B GI Results (UY)'!BB17:BB17,'B.G.R.1B GI Results (UY)'!BN17:BN17,'B.G.R.1B GI Results (UY)'!BZ17:BZ17,'B.G.R.1B GI Results (UY)'!DN17:DN17,'B.G.R.1B GI Results (UY)'!DZ17:DZ17,'B.G.R.1B GI Results (UY)'!EL17:EL17,'B.G.R.1B GI Results (UY)'!EX17:EX17)</f>
        <v>0</v>
      </c>
    </row>
    <row r="20" spans="2:29" ht="27" customHeight="1">
      <c r="B20" s="434" t="s">
        <v>821</v>
      </c>
      <c r="C20" s="104" t="s">
        <v>672</v>
      </c>
      <c r="D20" s="105">
        <f>SUM(F20:AC20)</f>
        <v>0</v>
      </c>
      <c r="E20" s="106"/>
      <c r="F20" s="107">
        <f>IF($C$6="Reinsurer",0,F19+SUM('B.G.R.1A GI Results (AY)'!D20:G20,'B.G.R.1A GI Results (AY)'!CB20:CE20))</f>
        <v>0</v>
      </c>
      <c r="G20" s="108">
        <f>IF($C$6="Reinsurer",0,G19+SUM('B.G.R.1A GI Results (AY)'!H20:I20,'B.G.R.1A GI Results (AY)'!CF20:CG20))</f>
        <v>0</v>
      </c>
      <c r="H20" s="108">
        <f>IF($C$6="Reinsurer",0,H19+'B.G.R.1A GI Results (AY)'!J20+'B.G.R.1A GI Results (AY)'!CH20)</f>
        <v>0</v>
      </c>
      <c r="I20" s="108">
        <f>IF($C$6="Reinsurer",0,I19+SUM('B.G.R.1A GI Results (AY)'!K20:N20,'B.G.R.1A GI Results (AY)'!CI20:CL20))</f>
        <v>0</v>
      </c>
      <c r="J20" s="108">
        <f>IF($C$6="Reinsurer",0,J19+'B.G.R.1A GI Results (AY)'!O20+'B.G.R.1A GI Results (AY)'!CM20)</f>
        <v>0</v>
      </c>
      <c r="K20" s="108">
        <f>IF($C$6="Reinsurer",0,K19+SUM('B.G.R.1A GI Results (AY)'!P20:R20,'B.G.R.1A GI Results (AY)'!CN20:CP20))</f>
        <v>0</v>
      </c>
      <c r="L20" s="108">
        <f>IF($C$6="Reinsurer",0,L19+SUM('B.G.R.1A GI Results (AY)'!S20,'B.G.R.1A GI Results (AY)'!CQ20))</f>
        <v>0</v>
      </c>
      <c r="M20" s="108">
        <f>IF($C$6="Reinsurer",0,M19+SUM('B.G.R.1A GI Results (AY)'!T20,'B.G.R.1A GI Results (AY)'!CR20))</f>
        <v>0</v>
      </c>
      <c r="N20" s="108">
        <f>IF($C$6="Reinsurer",0,N19+SUM('B.G.R.1A GI Results (AY)'!U20:V20,'B.G.R.1A GI Results (AY)'!CS20:CT20))</f>
        <v>0</v>
      </c>
      <c r="O20" s="108">
        <f>IF($C$6="Reinsurer",0,O19+SUM('B.G.R.1A GI Results (AY)'!W20:Y20,'B.G.R.1A GI Results (AY)'!CU20:CW20))</f>
        <v>0</v>
      </c>
      <c r="P20" s="108">
        <f>IF($C$6="Reinsurer",0,P19+SUM('B.G.R.1A GI Results (AY)'!Z20,'B.G.R.1A GI Results (AY)'!CX20))</f>
        <v>0</v>
      </c>
      <c r="Q20" s="108">
        <f>IF($C$6="Reinsurer",0,Q19+SUM('B.G.R.1A GI Results (AY)'!AA20,'B.G.R.1A GI Results (AY)'!CY20))</f>
        <v>0</v>
      </c>
      <c r="R20" s="108">
        <f>IF($C$6="Reinsurer",0,R19+SUM('B.G.R.1A GI Results (AY)'!AB20:AD20,'B.G.R.1A GI Results (AY)'!CZ20:DB20))</f>
        <v>0</v>
      </c>
      <c r="S20" s="108">
        <f>IF($C$6="Reinsurer",0,SUM('B.G.R.1A GI Results (AY)'!AF20,'B.G.R.1A GI Results (AY)'!AR20,'B.G.R.1A GI Results (AY)'!DD20,'B.G.R.1A GI Results (AY)'!DP20))+S19+SUM('B.G.R.1B GI Results (UY)'!AF20,'B.G.R.1B GI Results (UY)'!AR20,'B.G.R.1B GI Results (UY)'!BD20,'B.G.R.1B GI Results (UY)'!BP20,'B.G.R.1B GI Results (UY)'!DD20,'B.G.R.1B GI Results (UY)'!DP20,'B.G.R.1B GI Results (UY)'!EB20,'B.G.R.1B GI Results (UY)'!EN20)</f>
        <v>0</v>
      </c>
      <c r="T20" s="108">
        <f>IF($C$6="Reinsurer",0,SUM('B.G.R.1A GI Results (AY)'!AG20,'B.G.R.1A GI Results (AY)'!AS20,'B.G.R.1A GI Results (AY)'!DE20,'B.G.R.1A GI Results (AY)'!DQ20))+T19+SUM('B.G.R.1B GI Results (UY)'!AG20,'B.G.R.1B GI Results (UY)'!AS20,'B.G.R.1B GI Results (UY)'!BE20,'B.G.R.1B GI Results (UY)'!BQ20,'B.G.R.1B GI Results (UY)'!DE20,'B.G.R.1B GI Results (UY)'!DQ20,'B.G.R.1B GI Results (UY)'!EC20,'B.G.R.1B GI Results (UY)'!EO20)</f>
        <v>0</v>
      </c>
      <c r="U20" s="108">
        <f>IF($C$6="Reinsurer",0,SUM('B.G.R.1A GI Results (AY)'!AH20,'B.G.R.1A GI Results (AY)'!AT20,'B.G.R.1A GI Results (AY)'!DF20,'B.G.R.1A GI Results (AY)'!DR20))+U19+SUM('B.G.R.1B GI Results (UY)'!AH20,'B.G.R.1B GI Results (UY)'!AT20,'B.G.R.1B GI Results (UY)'!BF20,'B.G.R.1B GI Results (UY)'!BR20,'B.G.R.1B GI Results (UY)'!DF20,'B.G.R.1B GI Results (UY)'!DR20,'B.G.R.1B GI Results (UY)'!ED20,'B.G.R.1B GI Results (UY)'!EP20)</f>
        <v>0</v>
      </c>
      <c r="V20" s="108">
        <f>IF($C$6="Reinsurer",0,SUM('B.G.R.1A GI Results (AY)'!AI20,'B.G.R.1A GI Results (AY)'!AU20,'B.G.R.1A GI Results (AY)'!DG20,'B.G.R.1A GI Results (AY)'!DS20))+V19+SUM('B.G.R.1B GI Results (UY)'!AI20,'B.G.R.1B GI Results (UY)'!AU20,'B.G.R.1B GI Results (UY)'!BG20,'B.G.R.1B GI Results (UY)'!BS20,'B.G.R.1B GI Results (UY)'!DG20,'B.G.R.1B GI Results (UY)'!DS20,'B.G.R.1B GI Results (UY)'!EE20,'B.G.R.1B GI Results (UY)'!EQ20)</f>
        <v>0</v>
      </c>
      <c r="W20" s="108">
        <f>IF($C$6="Reinsurer",0,SUM('B.G.R.1A GI Results (AY)'!AJ20,'B.G.R.1A GI Results (AY)'!AV20,'B.G.R.1A GI Results (AY)'!DH20,'B.G.R.1A GI Results (AY)'!DT20))+W19+SUM('B.G.R.1B GI Results (UY)'!AJ20,'B.G.R.1B GI Results (UY)'!AV20,'B.G.R.1B GI Results (UY)'!BH20,'B.G.R.1B GI Results (UY)'!BT20,'B.G.R.1B GI Results (UY)'!DH20,'B.G.R.1B GI Results (UY)'!DT20,'B.G.R.1B GI Results (UY)'!EF20,'B.G.R.1B GI Results (UY)'!ER20)</f>
        <v>0</v>
      </c>
      <c r="X20" s="108">
        <f>IF($C$6="Reinsurer",0,SUM('B.G.R.1A GI Results (AY)'!AK20,'B.G.R.1A GI Results (AY)'!AW20,'B.G.R.1A GI Results (AY)'!DI20,'B.G.R.1A GI Results (AY)'!DU20))+X19+SUM('B.G.R.1B GI Results (UY)'!AK20,'B.G.R.1B GI Results (UY)'!AW20,'B.G.R.1B GI Results (UY)'!BI20,'B.G.R.1B GI Results (UY)'!BU20,'B.G.R.1B GI Results (UY)'!DI20,'B.G.R.1B GI Results (UY)'!DU20,'B.G.R.1B GI Results (UY)'!EG20,'B.G.R.1B GI Results (UY)'!ES20)</f>
        <v>0</v>
      </c>
      <c r="Y20" s="108">
        <f>IF($C$6="Reinsurer",0,SUM('B.G.R.1A GI Results (AY)'!AL20,'B.G.R.1A GI Results (AY)'!AX20,'B.G.R.1A GI Results (AY)'!DJ20,'B.G.R.1A GI Results (AY)'!DV20))+Y19+SUM('B.G.R.1B GI Results (UY)'!AL20,'B.G.R.1B GI Results (UY)'!AX20,'B.G.R.1B GI Results (UY)'!BJ20,'B.G.R.1B GI Results (UY)'!BV20,'B.G.R.1B GI Results (UY)'!DJ20,'B.G.R.1B GI Results (UY)'!DV20,'B.G.R.1B GI Results (UY)'!EH20,'B.G.R.1B GI Results (UY)'!ET20)</f>
        <v>0</v>
      </c>
      <c r="Z20" s="108">
        <f>IF($C$6="Reinsurer",0,SUM('B.G.R.1A GI Results (AY)'!AM20,'B.G.R.1A GI Results (AY)'!AY20,'B.G.R.1A GI Results (AY)'!DK20,'B.G.R.1A GI Results (AY)'!DW20))+Z19+SUM('B.G.R.1B GI Results (UY)'!AM20,'B.G.R.1B GI Results (UY)'!AY20,'B.G.R.1B GI Results (UY)'!BK20,'B.G.R.1B GI Results (UY)'!BW20,'B.G.R.1B GI Results (UY)'!DK20,'B.G.R.1B GI Results (UY)'!DW20,'B.G.R.1B GI Results (UY)'!EI20,'B.G.R.1B GI Results (UY)'!EU20)</f>
        <v>0</v>
      </c>
      <c r="AA20" s="108">
        <f>IF($C$6="Reinsurer",0,SUM('B.G.R.1A GI Results (AY)'!AN20,'B.G.R.1A GI Results (AY)'!AZ20,'B.G.R.1A GI Results (AY)'!DL20,'B.G.R.1A GI Results (AY)'!DX20))+ AA19+SUM('B.G.R.1B GI Results (UY)'!AN20,'B.G.R.1B GI Results (UY)'!AZ20,'B.G.R.1B GI Results (UY)'!BL20,'B.G.R.1B GI Results (UY)'!BX20,'B.G.R.1B GI Results (UY)'!DL20,'B.G.R.1B GI Results (UY)'!DX20,'B.G.R.1B GI Results (UY)'!EJ20,'B.G.R.1B GI Results (UY)'!EV20)</f>
        <v>0</v>
      </c>
      <c r="AB20" s="108">
        <f>IF($C$6="Reinsurer",0,SUM('B.G.R.1A GI Results (AY)'!AO20,'B.G.R.1A GI Results (AY)'!BA20,'B.G.R.1A GI Results (AY)'!DM20,'B.G.R.1A GI Results (AY)'!DY20))+ AB19+SUM('B.G.R.1B GI Results (UY)'!AO20,'B.G.R.1B GI Results (UY)'!BA20,'B.G.R.1B GI Results (UY)'!BM20,'B.G.R.1B GI Results (UY)'!BY20,'B.G.R.1B GI Results (UY)'!DM20,'B.G.R.1B GI Results (UY)'!DY20,'B.G.R.1B GI Results (UY)'!EK20,'B.G.R.1B GI Results (UY)'!EW20)</f>
        <v>0</v>
      </c>
      <c r="AC20" s="108">
        <f>IF($C$6="Reinsurer",0,SUM('B.G.R.1A GI Results (AY)'!AP20:AP20,'B.G.R.1A GI Results (AY)'!BB20:BB20,'B.G.R.1A GI Results (AY)'!DN20:DN20,'B.G.R.1A GI Results (AY)'!DZ20:DZ20))+AC19+SUM('B.G.R.1B GI Results (UY)'!AP20:AP20,'B.G.R.1B GI Results (UY)'!BB20:BB20,'B.G.R.1B GI Results (UY)'!BN20:BN20,'B.G.R.1B GI Results (UY)'!BZ20:BZ20,'B.G.R.1B GI Results (UY)'!DN20:DN20,'B.G.R.1B GI Results (UY)'!DZ20:DZ20,'B.G.R.1B GI Results (UY)'!EL20:EL20,'B.G.R.1B GI Results (UY)'!EX20:EX20)</f>
        <v>0</v>
      </c>
    </row>
    <row r="21" spans="2:29" ht="27" customHeight="1">
      <c r="B21" s="432" t="s">
        <v>822</v>
      </c>
      <c r="C21" s="433"/>
      <c r="D21" s="109"/>
      <c r="E21" s="110"/>
      <c r="F21" s="111"/>
      <c r="G21" s="112"/>
      <c r="H21" s="112"/>
      <c r="I21" s="112"/>
      <c r="J21" s="112"/>
      <c r="K21" s="112"/>
      <c r="L21" s="112"/>
      <c r="M21" s="112"/>
      <c r="N21" s="112"/>
      <c r="O21" s="112"/>
      <c r="P21" s="112"/>
      <c r="Q21" s="112"/>
      <c r="R21" s="112"/>
      <c r="S21" s="112"/>
      <c r="T21" s="112"/>
      <c r="U21" s="112"/>
      <c r="V21" s="112"/>
      <c r="W21" s="112"/>
      <c r="X21" s="112"/>
      <c r="Y21" s="112"/>
      <c r="Z21" s="112"/>
      <c r="AA21" s="112"/>
      <c r="AB21" s="112"/>
      <c r="AC21" s="112"/>
    </row>
    <row r="22" spans="2:29" ht="27" customHeight="1">
      <c r="B22" s="434" t="s">
        <v>823</v>
      </c>
      <c r="C22" s="104" t="s">
        <v>673</v>
      </c>
      <c r="D22" s="105">
        <f>SUM(F22:AC22)</f>
        <v>0</v>
      </c>
      <c r="E22" s="106"/>
      <c r="F22" s="108">
        <f>IF($C$6="Reinsurer",0,SUM('B.G.R.1A GI Results (AY)'!D43:G43,'B.G.R.1A GI Results (AY)'!CB43:CE43))</f>
        <v>0</v>
      </c>
      <c r="G22" s="108">
        <f>IF($C$6="Reinsurer",0,SUM('B.G.R.1A GI Results (AY)'!H43:I43,'B.G.R.1A GI Results (AY)'!CF43:CG43))</f>
        <v>0</v>
      </c>
      <c r="H22" s="108">
        <f>IF($C$6="Reinsurer",0,'B.G.R.1A GI Results (AY)'!J43+'B.G.R.1A GI Results (AY)'!CH43)</f>
        <v>0</v>
      </c>
      <c r="I22" s="108">
        <f>IF($C$6="Reinsurer",0,SUM('B.G.R.1A GI Results (AY)'!K43:N43,'B.G.R.1A GI Results (AY)'!CI43:CL43))</f>
        <v>0</v>
      </c>
      <c r="J22" s="108">
        <f>IF($C$6="Reinsurer",0,'B.G.R.1A GI Results (AY)'!O43+'B.G.R.1A GI Results (AY)'!CM43)</f>
        <v>0</v>
      </c>
      <c r="K22" s="108">
        <f>IF($C$6="Reinsurer",0,SUM('B.G.R.1A GI Results (AY)'!P43:R43,'B.G.R.1A GI Results (AY)'!CN43:CP43))</f>
        <v>0</v>
      </c>
      <c r="L22" s="108">
        <f>IF($C$6="Reinsurer",0,SUM('B.G.R.1A GI Results (AY)'!S43,'B.G.R.1A GI Results (AY)'!CQ43))</f>
        <v>0</v>
      </c>
      <c r="M22" s="108">
        <f>IF($C$6="Reinsurer",0,SUM('B.G.R.1A GI Results (AY)'!T43,'B.G.R.1A GI Results (AY)'!CR43))</f>
        <v>0</v>
      </c>
      <c r="N22" s="108">
        <f>IF($C$6="Reinsurer",0,SUM('B.G.R.1A GI Results (AY)'!U43:V43,'B.G.R.1A GI Results (AY)'!CS43:CT43))</f>
        <v>0</v>
      </c>
      <c r="O22" s="108">
        <f>IF($C$6="Reinsurer",0,SUM('B.G.R.1A GI Results (AY)'!W43:Y43,'B.G.R.1A GI Results (AY)'!CU43:CW43))</f>
        <v>0</v>
      </c>
      <c r="P22" s="108">
        <f>IF($C$6="Reinsurer",0,SUM('B.G.R.1A GI Results (AY)'!Z43,'B.G.R.1A GI Results (AY)'!CX43))</f>
        <v>0</v>
      </c>
      <c r="Q22" s="108">
        <f>IF($C$6="Reinsurer",0,SUM('B.G.R.1A GI Results (AY)'!AA43,'B.G.R.1A GI Results (AY)'!CY43))</f>
        <v>0</v>
      </c>
      <c r="R22" s="108">
        <f>IF($C$6="Reinsurer",0,SUM('B.G.R.1A GI Results (AY)'!AB43:AD43,'B.G.R.1A GI Results (AY)'!CZ43:DB43))</f>
        <v>0</v>
      </c>
      <c r="S22" s="108">
        <f>IF($C$6="Reinsurer",0,SUM('B.G.R.1A GI Results (AY)'!AF43,'B.G.R.1A GI Results (AY)'!AR43,'B.G.R.1A GI Results (AY)'!DD43,'B.G.R.1A GI Results (AY)'!DP43))+SUM('B.G.R.1B GI Results (UY)'!AF43,'B.G.R.1B GI Results (UY)'!AR43,'B.G.R.1B GI Results (UY)'!BD43,'B.G.R.1B GI Results (UY)'!BP43,'B.G.R.1B GI Results (UY)'!DD43,'B.G.R.1B GI Results (UY)'!DP43,'B.G.R.1B GI Results (UY)'!EB43,'B.G.R.1B GI Results (UY)'!EN43)</f>
        <v>0</v>
      </c>
      <c r="T22" s="108">
        <f>IF($C$6="Reinsurer",0,SUM('B.G.R.1A GI Results (AY)'!AG43,'B.G.R.1A GI Results (AY)'!AS43,'B.G.R.1A GI Results (AY)'!DE43,'B.G.R.1A GI Results (AY)'!DQ43))+SUM('B.G.R.1B GI Results (UY)'!AG43,'B.G.R.1B GI Results (UY)'!AS43,'B.G.R.1B GI Results (UY)'!BE43,'B.G.R.1B GI Results (UY)'!BQ43,'B.G.R.1B GI Results (UY)'!DE43,'B.G.R.1B GI Results (UY)'!DQ43,'B.G.R.1B GI Results (UY)'!EC43,'B.G.R.1B GI Results (UY)'!EO43)</f>
        <v>0</v>
      </c>
      <c r="U22" s="108">
        <f>IF($C$6="Reinsurer",0,SUM('B.G.R.1A GI Results (AY)'!AH43,'B.G.R.1A GI Results (AY)'!AT43,'B.G.R.1A GI Results (AY)'!DF43,'B.G.R.1A GI Results (AY)'!DR43))+SUM('B.G.R.1B GI Results (UY)'!AH43,'B.G.R.1B GI Results (UY)'!AT43,'B.G.R.1B GI Results (UY)'!BF43,'B.G.R.1B GI Results (UY)'!BR43,'B.G.R.1B GI Results (UY)'!DF43,'B.G.R.1B GI Results (UY)'!DR43,'B.G.R.1B GI Results (UY)'!ED43,'B.G.R.1B GI Results (UY)'!EP43)</f>
        <v>0</v>
      </c>
      <c r="V22" s="108">
        <f>IF($C$6="Reinsurer",0,SUM('B.G.R.1A GI Results (AY)'!AI43,'B.G.R.1A GI Results (AY)'!AU43,'B.G.R.1A GI Results (AY)'!DG43,'B.G.R.1A GI Results (AY)'!DS43))+SUM('B.G.R.1B GI Results (UY)'!AI43,'B.G.R.1B GI Results (UY)'!AU43,'B.G.R.1B GI Results (UY)'!BG43,'B.G.R.1B GI Results (UY)'!BS43,'B.G.R.1B GI Results (UY)'!DG43,'B.G.R.1B GI Results (UY)'!DS43,'B.G.R.1B GI Results (UY)'!EE43,'B.G.R.1B GI Results (UY)'!EQ43)</f>
        <v>0</v>
      </c>
      <c r="W22" s="108">
        <f>IF($C$6="Reinsurer",0,SUM('B.G.R.1A GI Results (AY)'!AJ43,'B.G.R.1A GI Results (AY)'!AV43,'B.G.R.1A GI Results (AY)'!DH43,'B.G.R.1A GI Results (AY)'!DT43))+SUM('B.G.R.1B GI Results (UY)'!AJ43,'B.G.R.1B GI Results (UY)'!AV43,'B.G.R.1B GI Results (UY)'!BH43,'B.G.R.1B GI Results (UY)'!BT43,'B.G.R.1B GI Results (UY)'!DH43,'B.G.R.1B GI Results (UY)'!DT43,'B.G.R.1B GI Results (UY)'!EF43,'B.G.R.1B GI Results (UY)'!ER43)</f>
        <v>0</v>
      </c>
      <c r="X22" s="108">
        <f>IF($C$6="Reinsurer",0,SUM('B.G.R.1A GI Results (AY)'!AK43,'B.G.R.1A GI Results (AY)'!AW43,'B.G.R.1A GI Results (AY)'!DI43,'B.G.R.1A GI Results (AY)'!DU43))+SUM('B.G.R.1B GI Results (UY)'!AK43,'B.G.R.1B GI Results (UY)'!AW43,'B.G.R.1B GI Results (UY)'!BI43,'B.G.R.1B GI Results (UY)'!BU43,'B.G.R.1B GI Results (UY)'!DI43,'B.G.R.1B GI Results (UY)'!DU43,'B.G.R.1B GI Results (UY)'!EG43,'B.G.R.1B GI Results (UY)'!ES43)</f>
        <v>0</v>
      </c>
      <c r="Y22" s="108">
        <f>IF($C$6="Reinsurer",0,SUM('B.G.R.1A GI Results (AY)'!AL43,'B.G.R.1A GI Results (AY)'!AX43,'B.G.R.1A GI Results (AY)'!DJ43,'B.G.R.1A GI Results (AY)'!DV43))+SUM('B.G.R.1B GI Results (UY)'!AL43,'B.G.R.1B GI Results (UY)'!AX43,'B.G.R.1B GI Results (UY)'!BJ43,'B.G.R.1B GI Results (UY)'!BV43,'B.G.R.1B GI Results (UY)'!DJ43,'B.G.R.1B GI Results (UY)'!DV43,'B.G.R.1B GI Results (UY)'!EH43,'B.G.R.1B GI Results (UY)'!ET43)</f>
        <v>0</v>
      </c>
      <c r="Z22" s="108">
        <f>IF($C$6="Reinsurer",0,SUM('B.G.R.1A GI Results (AY)'!AM43,'B.G.R.1A GI Results (AY)'!AY43,'B.G.R.1A GI Results (AY)'!DK43,'B.G.R.1A GI Results (AY)'!DW43))+SUM('B.G.R.1B GI Results (UY)'!AM43,'B.G.R.1B GI Results (UY)'!AY43,'B.G.R.1B GI Results (UY)'!BK43,'B.G.R.1B GI Results (UY)'!BW43,'B.G.R.1B GI Results (UY)'!DK43,'B.G.R.1B GI Results (UY)'!DW43,'B.G.R.1B GI Results (UY)'!EI43,'B.G.R.1B GI Results (UY)'!EU43)</f>
        <v>0</v>
      </c>
      <c r="AA22" s="108">
        <f>IF($C$6="Reinsurer",0,SUM('B.G.R.1A GI Results (AY)'!AN43,'B.G.R.1A GI Results (AY)'!AZ43,'B.G.R.1A GI Results (AY)'!DL43,'B.G.R.1A GI Results (AY)'!DX43))+SUM('B.G.R.1B GI Results (UY)'!AN43,'B.G.R.1B GI Results (UY)'!AZ43,'B.G.R.1B GI Results (UY)'!BL43,'B.G.R.1B GI Results (UY)'!BX43,'B.G.R.1B GI Results (UY)'!DL43,'B.G.R.1B GI Results (UY)'!DX43,'B.G.R.1B GI Results (UY)'!EJ43,'B.G.R.1B GI Results (UY)'!EV43)</f>
        <v>0</v>
      </c>
      <c r="AB22" s="108">
        <f>IF($C$6="Reinsurer",0,SUM('B.G.R.1A GI Results (AY)'!AO43,'B.G.R.1A GI Results (AY)'!BA43,'B.G.R.1A GI Results (AY)'!DM43,'B.G.R.1A GI Results (AY)'!DY43))+SUM('B.G.R.1B GI Results (UY)'!AO43,'B.G.R.1B GI Results (UY)'!BA43,'B.G.R.1B GI Results (UY)'!BM43,'B.G.R.1B GI Results (UY)'!BY43,'B.G.R.1B GI Results (UY)'!DM43,'B.G.R.1B GI Results (UY)'!DY43,'B.G.R.1B GI Results (UY)'!EK43,'B.G.R.1B GI Results (UY)'!EW43)</f>
        <v>0</v>
      </c>
      <c r="AC22" s="108">
        <f>IF($C$6="Reinsurer",0,SUM('B.G.R.1A GI Results (AY)'!AP43:AP43,'B.G.R.1A GI Results (AY)'!BB43:BB43,'B.G.R.1A GI Results (AY)'!DN43:DN43,'B.G.R.1A GI Results (AY)'!DZ43:DZ43))+SUM('B.G.R.1B GI Results (UY)'!AP43:AP43,'B.G.R.1B GI Results (UY)'!BB43:BB43,'B.G.R.1B GI Results (UY)'!BN43:BN43,'B.G.R.1B GI Results (UY)'!BZ43:BZ43,'B.G.R.1B GI Results (UY)'!DN43:DN43,'B.G.R.1B GI Results (UY)'!DZ43:DZ43,'B.G.R.1B GI Results (UY)'!EL43:EL43,'B.G.R.1B GI Results (UY)'!EX43:EX43)</f>
        <v>0</v>
      </c>
    </row>
    <row r="23" spans="2:29" ht="27" customHeight="1">
      <c r="B23" s="434" t="s">
        <v>824</v>
      </c>
      <c r="C23" s="104" t="s">
        <v>674</v>
      </c>
      <c r="D23" s="105">
        <f>SUM(F23:AC23)</f>
        <v>0</v>
      </c>
      <c r="E23" s="106"/>
      <c r="F23" s="107">
        <f>IF($C$6="Reinsurer",0,SUM('B.G.R.1A GI Results (AY)'!D47:G47,'B.G.R.1A GI Results (AY)'!CB47:CE47))</f>
        <v>0</v>
      </c>
      <c r="G23" s="108">
        <f>IF($C$6="Reinsurer",0,SUM('B.G.R.1A GI Results (AY)'!H47:I47,'B.G.R.1A GI Results (AY)'!CF47:CG47))</f>
        <v>0</v>
      </c>
      <c r="H23" s="108">
        <f>IF($C$6="Reinsurer",0,'B.G.R.1A GI Results (AY)'!J47+'B.G.R.1A GI Results (AY)'!CH47)</f>
        <v>0</v>
      </c>
      <c r="I23" s="108">
        <f>IF($C$6="Reinsurer",0,SUM('B.G.R.1A GI Results (AY)'!K47:N47,'B.G.R.1A GI Results (AY)'!CI47:CL47))</f>
        <v>0</v>
      </c>
      <c r="J23" s="108">
        <f>IF($C$6="Reinsurer",0,'B.G.R.1A GI Results (AY)'!O47+'B.G.R.1A GI Results (AY)'!CM47)</f>
        <v>0</v>
      </c>
      <c r="K23" s="108">
        <f>IF($C$6="Reinsurer",0,SUM('B.G.R.1A GI Results (AY)'!P47:R47,'B.G.R.1A GI Results (AY)'!CN47:CP47))</f>
        <v>0</v>
      </c>
      <c r="L23" s="108">
        <f>IF($C$6="Reinsurer",0,SUM('B.G.R.1A GI Results (AY)'!S47,'B.G.R.1A GI Results (AY)'!CQ47))</f>
        <v>0</v>
      </c>
      <c r="M23" s="108">
        <f>IF($C$6="Reinsurer",0,SUM('B.G.R.1A GI Results (AY)'!T47,'B.G.R.1A GI Results (AY)'!CR47))</f>
        <v>0</v>
      </c>
      <c r="N23" s="108">
        <f>IF($C$6="Reinsurer",0,SUM('B.G.R.1A GI Results (AY)'!U47:V47,'B.G.R.1A GI Results (AY)'!CS47:CT47))</f>
        <v>0</v>
      </c>
      <c r="O23" s="108">
        <f>IF($C$6="Reinsurer",0,SUM('B.G.R.1A GI Results (AY)'!W47:Y47,'B.G.R.1A GI Results (AY)'!CU47:CW47))</f>
        <v>0</v>
      </c>
      <c r="P23" s="108">
        <f>IF($C$6="Reinsurer",0,SUM('B.G.R.1A GI Results (AY)'!Z47,'B.G.R.1A GI Results (AY)'!CX47))</f>
        <v>0</v>
      </c>
      <c r="Q23" s="108">
        <f>IF($C$6="Reinsurer",0,SUM('B.G.R.1A GI Results (AY)'!AA47,'B.G.R.1A GI Results (AY)'!CY47))</f>
        <v>0</v>
      </c>
      <c r="R23" s="108">
        <f>IF($C$6="Reinsurer",0,SUM('B.G.R.1A GI Results (AY)'!AB47:AD47,'B.G.R.1A GI Results (AY)'!CZ47:DB47))</f>
        <v>0</v>
      </c>
      <c r="S23" s="108">
        <f>IF($C$6="Reinsurer",0,SUM('B.G.R.1A GI Results (AY)'!AF47,'B.G.R.1A GI Results (AY)'!AR47,'B.G.R.1A GI Results (AY)'!DD47,'B.G.R.1A GI Results (AY)'!DP47))+SUM('B.G.R.1B GI Results (UY)'!AF47,'B.G.R.1B GI Results (UY)'!AR47,'B.G.R.1B GI Results (UY)'!BD47,'B.G.R.1B GI Results (UY)'!BP47,'B.G.R.1B GI Results (UY)'!DD47,'B.G.R.1B GI Results (UY)'!DP47,'B.G.R.1B GI Results (UY)'!EB47,'B.G.R.1B GI Results (UY)'!EN47)</f>
        <v>0</v>
      </c>
      <c r="T23" s="108">
        <f>IF($C$6="Reinsurer",0,SUM('B.G.R.1A GI Results (AY)'!AG47,'B.G.R.1A GI Results (AY)'!AS47,'B.G.R.1A GI Results (AY)'!DE47,'B.G.R.1A GI Results (AY)'!DQ47))+SUM('B.G.R.1B GI Results (UY)'!AG47,'B.G.R.1B GI Results (UY)'!AS47,'B.G.R.1B GI Results (UY)'!BE47,'B.G.R.1B GI Results (UY)'!BQ47,'B.G.R.1B GI Results (UY)'!DE47,'B.G.R.1B GI Results (UY)'!DQ47,'B.G.R.1B GI Results (UY)'!EC47,'B.G.R.1B GI Results (UY)'!EO47)</f>
        <v>0</v>
      </c>
      <c r="U23" s="108">
        <f>IF($C$6="Reinsurer",0,SUM('B.G.R.1A GI Results (AY)'!AH47,'B.G.R.1A GI Results (AY)'!AT47,'B.G.R.1A GI Results (AY)'!DF47,'B.G.R.1A GI Results (AY)'!DR47))+SUM('B.G.R.1B GI Results (UY)'!AH47,'B.G.R.1B GI Results (UY)'!AT47,'B.G.R.1B GI Results (UY)'!BF47,'B.G.R.1B GI Results (UY)'!BR47,'B.G.R.1B GI Results (UY)'!DF47,'B.G.R.1B GI Results (UY)'!DR47,'B.G.R.1B GI Results (UY)'!ED47,'B.G.R.1B GI Results (UY)'!EP47)</f>
        <v>0</v>
      </c>
      <c r="V23" s="108">
        <f>IF($C$6="Reinsurer",0,SUM('B.G.R.1A GI Results (AY)'!AI47,'B.G.R.1A GI Results (AY)'!AU47,'B.G.R.1A GI Results (AY)'!DG47,'B.G.R.1A GI Results (AY)'!DS47))+SUM('B.G.R.1B GI Results (UY)'!AI47,'B.G.R.1B GI Results (UY)'!AU47,'B.G.R.1B GI Results (UY)'!BG47,'B.G.R.1B GI Results (UY)'!BS47,'B.G.R.1B GI Results (UY)'!DG47,'B.G.R.1B GI Results (UY)'!DS47,'B.G.R.1B GI Results (UY)'!EE47,'B.G.R.1B GI Results (UY)'!EQ47)</f>
        <v>0</v>
      </c>
      <c r="W23" s="108">
        <f>IF($C$6="Reinsurer",0,SUM('B.G.R.1A GI Results (AY)'!AJ47,'B.G.R.1A GI Results (AY)'!AV47,'B.G.R.1A GI Results (AY)'!DH47,'B.G.R.1A GI Results (AY)'!DT47))+SUM('B.G.R.1B GI Results (UY)'!AJ47,'B.G.R.1B GI Results (UY)'!AV47,'B.G.R.1B GI Results (UY)'!BH47,'B.G.R.1B GI Results (UY)'!BT47,'B.G.R.1B GI Results (UY)'!DH47,'B.G.R.1B GI Results (UY)'!DT47,'B.G.R.1B GI Results (UY)'!EF47,'B.G.R.1B GI Results (UY)'!ER47)</f>
        <v>0</v>
      </c>
      <c r="X23" s="108">
        <f>IF($C$6="Reinsurer",0,SUM('B.G.R.1A GI Results (AY)'!AK47,'B.G.R.1A GI Results (AY)'!AW47,'B.G.R.1A GI Results (AY)'!DI47,'B.G.R.1A GI Results (AY)'!DU47))+SUM('B.G.R.1B GI Results (UY)'!AK47,'B.G.R.1B GI Results (UY)'!AW47,'B.G.R.1B GI Results (UY)'!BI47,'B.G.R.1B GI Results (UY)'!BU47,'B.G.R.1B GI Results (UY)'!DI47,'B.G.R.1B GI Results (UY)'!DU47,'B.G.R.1B GI Results (UY)'!EG47,'B.G.R.1B GI Results (UY)'!ES47)</f>
        <v>0</v>
      </c>
      <c r="Y23" s="108">
        <f>IF($C$6="Reinsurer",0,SUM('B.G.R.1A GI Results (AY)'!AL47,'B.G.R.1A GI Results (AY)'!AX47,'B.G.R.1A GI Results (AY)'!DJ47,'B.G.R.1A GI Results (AY)'!DV47))+SUM('B.G.R.1B GI Results (UY)'!AL47,'B.G.R.1B GI Results (UY)'!AX47,'B.G.R.1B GI Results (UY)'!BJ47,'B.G.R.1B GI Results (UY)'!BV47,'B.G.R.1B GI Results (UY)'!DJ47,'B.G.R.1B GI Results (UY)'!DV47,'B.G.R.1B GI Results (UY)'!EH47,'B.G.R.1B GI Results (UY)'!ET47)</f>
        <v>0</v>
      </c>
      <c r="Z23" s="108">
        <f>IF($C$6="Reinsurer",0,SUM('B.G.R.1A GI Results (AY)'!AM47,'B.G.R.1A GI Results (AY)'!AY47,'B.G.R.1A GI Results (AY)'!DK47,'B.G.R.1A GI Results (AY)'!DW47))+SUM('B.G.R.1B GI Results (UY)'!AM47,'B.G.R.1B GI Results (UY)'!AY47,'B.G.R.1B GI Results (UY)'!BK47,'B.G.R.1B GI Results (UY)'!BW47,'B.G.R.1B GI Results (UY)'!DK47,'B.G.R.1B GI Results (UY)'!DW47,'B.G.R.1B GI Results (UY)'!EI47,'B.G.R.1B GI Results (UY)'!EU47)</f>
        <v>0</v>
      </c>
      <c r="AA23" s="108">
        <f>IF($C$6="Reinsurer",0,SUM('B.G.R.1A GI Results (AY)'!AN47,'B.G.R.1A GI Results (AY)'!AZ47,'B.G.R.1A GI Results (AY)'!DL47,'B.G.R.1A GI Results (AY)'!DX47))+SUM('B.G.R.1B GI Results (UY)'!AN47,'B.G.R.1B GI Results (UY)'!AZ47,'B.G.R.1B GI Results (UY)'!BL47,'B.G.R.1B GI Results (UY)'!BX47,'B.G.R.1B GI Results (UY)'!DL47,'B.G.R.1B GI Results (UY)'!DX47,'B.G.R.1B GI Results (UY)'!EJ47,'B.G.R.1B GI Results (UY)'!EV47)</f>
        <v>0</v>
      </c>
      <c r="AB23" s="108">
        <f>IF($C$6="Reinsurer",0,SUM('B.G.R.1A GI Results (AY)'!AO47,'B.G.R.1A GI Results (AY)'!BA47,'B.G.R.1A GI Results (AY)'!DM47,'B.G.R.1A GI Results (AY)'!DY47))+SUM('B.G.R.1B GI Results (UY)'!AO47,'B.G.R.1B GI Results (UY)'!BA47,'B.G.R.1B GI Results (UY)'!BM47,'B.G.R.1B GI Results (UY)'!BY47,'B.G.R.1B GI Results (UY)'!DM47,'B.G.R.1B GI Results (UY)'!DY47,'B.G.R.1B GI Results (UY)'!EK47,'B.G.R.1B GI Results (UY)'!EW47)</f>
        <v>0</v>
      </c>
      <c r="AC23" s="108">
        <f>IF($C$6="Reinsurer",0,SUM('B.G.R.1A GI Results (AY)'!AP47:AP47,'B.G.R.1A GI Results (AY)'!BB47:BB47,'B.G.R.1A GI Results (AY)'!DN47:DN47,'B.G.R.1A GI Results (AY)'!DZ47:DZ47))+SUM('B.G.R.1B GI Results (UY)'!AP47:AP47,'B.G.R.1B GI Results (UY)'!BB47:BB47,'B.G.R.1B GI Results (UY)'!BN47:BN47,'B.G.R.1B GI Results (UY)'!BZ47:BZ47,'B.G.R.1B GI Results (UY)'!DN47:DN47,'B.G.R.1B GI Results (UY)'!DZ47:DZ47,'B.G.R.1B GI Results (UY)'!EL47:EL47,'B.G.R.1B GI Results (UY)'!EX47:EX47)</f>
        <v>0</v>
      </c>
    </row>
    <row r="24" spans="2:29" ht="27" customHeight="1">
      <c r="B24" s="435" t="s">
        <v>825</v>
      </c>
      <c r="C24" s="104" t="s">
        <v>675</v>
      </c>
      <c r="D24" s="113">
        <f>SUM(F24:AC24)</f>
        <v>0</v>
      </c>
      <c r="E24" s="114"/>
      <c r="F24" s="115">
        <f>IF($C$6="Reinsurer",0,SUM('B.G.R.1A GI Results (AY)'!D49:G49,'B.G.R.1A GI Results (AY)'!CB49:CE49))</f>
        <v>0</v>
      </c>
      <c r="G24" s="115">
        <f>IF($C$6="Reinsurer",0,SUM('B.G.R.1A GI Results (AY)'!H49:I49,'B.G.R.1A GI Results (AY)'!CF49:CG49))</f>
        <v>0</v>
      </c>
      <c r="H24" s="115">
        <f>IF($C$6="Reinsurer",0,'B.G.R.1A GI Results (AY)'!J49+'B.G.R.1A GI Results (AY)'!CH49)</f>
        <v>0</v>
      </c>
      <c r="I24" s="115">
        <f>IF($C$6="Reinsurer",0,SUM('B.G.R.1A GI Results (AY)'!K49:N49,'B.G.R.1A GI Results (AY)'!CI49:CL49))</f>
        <v>0</v>
      </c>
      <c r="J24" s="115">
        <f>IF($C$6="Reinsurer",0,'B.G.R.1A GI Results (AY)'!O49+'B.G.R.1A GI Results (AY)'!CM49)</f>
        <v>0</v>
      </c>
      <c r="K24" s="115">
        <f>IF($C$6="Reinsurer",0,SUM('B.G.R.1A GI Results (AY)'!P49:R49,'B.G.R.1A GI Results (AY)'!CN49:CP49))</f>
        <v>0</v>
      </c>
      <c r="L24" s="115">
        <f>IF($C$6="Reinsurer",0,SUM('B.G.R.1A GI Results (AY)'!S49,'B.G.R.1A GI Results (AY)'!CQ49))</f>
        <v>0</v>
      </c>
      <c r="M24" s="115">
        <f>IF($C$6="Reinsurer",0,SUM('B.G.R.1A GI Results (AY)'!T49,'B.G.R.1A GI Results (AY)'!CR49))</f>
        <v>0</v>
      </c>
      <c r="N24" s="115">
        <f>IF($C$6="Reinsurer",0,SUM('B.G.R.1A GI Results (AY)'!U49:V49,'B.G.R.1A GI Results (AY)'!CS49:CT49))</f>
        <v>0</v>
      </c>
      <c r="O24" s="115">
        <f>IF($C$6="Reinsurer",0,SUM('B.G.R.1A GI Results (AY)'!W49:Y49,'B.G.R.1A GI Results (AY)'!CU49:CW49))</f>
        <v>0</v>
      </c>
      <c r="P24" s="115">
        <f>IF($C$6="Reinsurer",0,SUM('B.G.R.1A GI Results (AY)'!Z49,'B.G.R.1A GI Results (AY)'!CX49))</f>
        <v>0</v>
      </c>
      <c r="Q24" s="115">
        <f>IF($C$6="Reinsurer",0,SUM('B.G.R.1A GI Results (AY)'!AA49,'B.G.R.1A GI Results (AY)'!CY49))</f>
        <v>0</v>
      </c>
      <c r="R24" s="115">
        <f>IF($C$6="Reinsurer",0,SUM('B.G.R.1A GI Results (AY)'!AB49:AD49,'B.G.R.1A GI Results (AY)'!CZ49:DB49))</f>
        <v>0</v>
      </c>
      <c r="S24" s="115">
        <f>IF($C$6="Reinsurer",0,SUM('B.G.R.1A GI Results (AY)'!AF49,'B.G.R.1A GI Results (AY)'!AR49,'B.G.R.1A GI Results (AY)'!DD49,'B.G.R.1A GI Results (AY)'!DP49))+SUM('B.G.R.1B GI Results (UY)'!AF49,'B.G.R.1B GI Results (UY)'!AR49,'B.G.R.1B GI Results (UY)'!BD49,'B.G.R.1B GI Results (UY)'!BP49,'B.G.R.1B GI Results (UY)'!DD49,'B.G.R.1B GI Results (UY)'!DP49,'B.G.R.1B GI Results (UY)'!EB49,'B.G.R.1B GI Results (UY)'!EN49)</f>
        <v>0</v>
      </c>
      <c r="T24" s="115">
        <f>IF($C$6="Reinsurer",0,SUM('B.G.R.1A GI Results (AY)'!AG49,'B.G.R.1A GI Results (AY)'!AS49,'B.G.R.1A GI Results (AY)'!DE49,'B.G.R.1A GI Results (AY)'!DQ49))+SUM('B.G.R.1B GI Results (UY)'!AG49,'B.G.R.1B GI Results (UY)'!AS49,'B.G.R.1B GI Results (UY)'!BE49,'B.G.R.1B GI Results (UY)'!BQ49,'B.G.R.1B GI Results (UY)'!DE49,'B.G.R.1B GI Results (UY)'!DQ49,'B.G.R.1B GI Results (UY)'!EC49,'B.G.R.1B GI Results (UY)'!EO49)</f>
        <v>0</v>
      </c>
      <c r="U24" s="115">
        <f>IF($C$6="Reinsurer",0,SUM('B.G.R.1A GI Results (AY)'!AH49,'B.G.R.1A GI Results (AY)'!AT49,'B.G.R.1A GI Results (AY)'!DF49,'B.G.R.1A GI Results (AY)'!DR49))+SUM('B.G.R.1B GI Results (UY)'!AH49,'B.G.R.1B GI Results (UY)'!AT49,'B.G.R.1B GI Results (UY)'!BF49,'B.G.R.1B GI Results (UY)'!BR49,'B.G.R.1B GI Results (UY)'!DF49,'B.G.R.1B GI Results (UY)'!DR49,'B.G.R.1B GI Results (UY)'!ED49,'B.G.R.1B GI Results (UY)'!EP49)</f>
        <v>0</v>
      </c>
      <c r="V24" s="115">
        <f>IF($C$6="Reinsurer",0,SUM('B.G.R.1A GI Results (AY)'!AI49,'B.G.R.1A GI Results (AY)'!AU49,'B.G.R.1A GI Results (AY)'!DG49,'B.G.R.1A GI Results (AY)'!DS49))+SUM('B.G.R.1B GI Results (UY)'!AI49,'B.G.R.1B GI Results (UY)'!AU49,'B.G.R.1B GI Results (UY)'!BG49,'B.G.R.1B GI Results (UY)'!BS49,'B.G.R.1B GI Results (UY)'!DG49,'B.G.R.1B GI Results (UY)'!DS49,'B.G.R.1B GI Results (UY)'!EE49,'B.G.R.1B GI Results (UY)'!EQ49)</f>
        <v>0</v>
      </c>
      <c r="W24" s="115">
        <f>IF($C$6="Reinsurer",0,SUM('B.G.R.1A GI Results (AY)'!AJ49,'B.G.R.1A GI Results (AY)'!AV49,'B.G.R.1A GI Results (AY)'!DH49,'B.G.R.1A GI Results (AY)'!DT49))+SUM('B.G.R.1B GI Results (UY)'!AJ49,'B.G.R.1B GI Results (UY)'!AV49,'B.G.R.1B GI Results (UY)'!BH49,'B.G.R.1B GI Results (UY)'!BT49,'B.G.R.1B GI Results (UY)'!DH49,'B.G.R.1B GI Results (UY)'!DT49,'B.G.R.1B GI Results (UY)'!EF49,'B.G.R.1B GI Results (UY)'!ER49)</f>
        <v>0</v>
      </c>
      <c r="X24" s="115">
        <f>IF($C$6="Reinsurer",0,SUM('B.G.R.1A GI Results (AY)'!AK49,'B.G.R.1A GI Results (AY)'!AW49,'B.G.R.1A GI Results (AY)'!DI49,'B.G.R.1A GI Results (AY)'!DU49))+SUM('B.G.R.1B GI Results (UY)'!AK49,'B.G.R.1B GI Results (UY)'!AW49,'B.G.R.1B GI Results (UY)'!BI49,'B.G.R.1B GI Results (UY)'!BU49,'B.G.R.1B GI Results (UY)'!DI49,'B.G.R.1B GI Results (UY)'!DU49,'B.G.R.1B GI Results (UY)'!EG49,'B.G.R.1B GI Results (UY)'!ES49)</f>
        <v>0</v>
      </c>
      <c r="Y24" s="115">
        <f>IF($C$6="Reinsurer",0,SUM('B.G.R.1A GI Results (AY)'!AL49,'B.G.R.1A GI Results (AY)'!AX49,'B.G.R.1A GI Results (AY)'!DJ49,'B.G.R.1A GI Results (AY)'!DV49))+SUM('B.G.R.1B GI Results (UY)'!AL49,'B.G.R.1B GI Results (UY)'!AX49,'B.G.R.1B GI Results (UY)'!BJ49,'B.G.R.1B GI Results (UY)'!BV49,'B.G.R.1B GI Results (UY)'!DJ49,'B.G.R.1B GI Results (UY)'!DV49,'B.G.R.1B GI Results (UY)'!EH49,'B.G.R.1B GI Results (UY)'!ET49)</f>
        <v>0</v>
      </c>
      <c r="Z24" s="115">
        <f>IF($C$6="Reinsurer",0,SUM('B.G.R.1A GI Results (AY)'!AM49,'B.G.R.1A GI Results (AY)'!AY49,'B.G.R.1A GI Results (AY)'!DK49,'B.G.R.1A GI Results (AY)'!DW49))+SUM('B.G.R.1B GI Results (UY)'!AM49,'B.G.R.1B GI Results (UY)'!AY49,'B.G.R.1B GI Results (UY)'!BK49,'B.G.R.1B GI Results (UY)'!BW49,'B.G.R.1B GI Results (UY)'!DK49,'B.G.R.1B GI Results (UY)'!DW49,'B.G.R.1B GI Results (UY)'!EI49,'B.G.R.1B GI Results (UY)'!EU49)</f>
        <v>0</v>
      </c>
      <c r="AA24" s="115">
        <f>IF($C$6="Reinsurer",0,SUM('B.G.R.1A GI Results (AY)'!AN49,'B.G.R.1A GI Results (AY)'!AZ49,'B.G.R.1A GI Results (AY)'!DL49,'B.G.R.1A GI Results (AY)'!DX49))+SUM('B.G.R.1B GI Results (UY)'!AN49,'B.G.R.1B GI Results (UY)'!AZ49,'B.G.R.1B GI Results (UY)'!BL49,'B.G.R.1B GI Results (UY)'!BX49,'B.G.R.1B GI Results (UY)'!DL49,'B.G.R.1B GI Results (UY)'!DX49,'B.G.R.1B GI Results (UY)'!EJ49,'B.G.R.1B GI Results (UY)'!EV49)</f>
        <v>0</v>
      </c>
      <c r="AB24" s="115">
        <f>IF($C$6="Reinsurer",0,SUM('B.G.R.1A GI Results (AY)'!AO49,'B.G.R.1A GI Results (AY)'!BA49,'B.G.R.1A GI Results (AY)'!DM49,'B.G.R.1A GI Results (AY)'!DY49))+SUM('B.G.R.1B GI Results (UY)'!AO49,'B.G.R.1B GI Results (UY)'!BA49,'B.G.R.1B GI Results (UY)'!BM49,'B.G.R.1B GI Results (UY)'!BY49,'B.G.R.1B GI Results (UY)'!DM49,'B.G.R.1B GI Results (UY)'!DY49,'B.G.R.1B GI Results (UY)'!EK49,'B.G.R.1B GI Results (UY)'!EW49)</f>
        <v>0</v>
      </c>
      <c r="AC24" s="115">
        <f>IF($C$6="Reinsurer",0,SUM('B.G.R.1A GI Results (AY)'!AP49:AP49,'B.G.R.1A GI Results (AY)'!BB49:BB49,'B.G.R.1A GI Results (AY)'!DN49:DN49,'B.G.R.1A GI Results (AY)'!DZ49:DZ49))+SUM('B.G.R.1B GI Results (UY)'!AP49:AP49,'B.G.R.1B GI Results (UY)'!BB49:BB49,'B.G.R.1B GI Results (UY)'!BN49:BN49,'B.G.R.1B GI Results (UY)'!BZ49:BZ49,'B.G.R.1B GI Results (UY)'!DN49:DN49,'B.G.R.1B GI Results (UY)'!DZ49:DZ49,'B.G.R.1B GI Results (UY)'!EL49:EL49,'B.G.R.1B GI Results (UY)'!EX49:EX49)</f>
        <v>0</v>
      </c>
    </row>
    <row r="25" spans="2:29" ht="27" customHeight="1">
      <c r="B25" s="434" t="s">
        <v>826</v>
      </c>
      <c r="C25" s="104" t="s">
        <v>676</v>
      </c>
      <c r="D25" s="105">
        <f>SUM(F25:AC25)</f>
        <v>0</v>
      </c>
      <c r="E25" s="106"/>
      <c r="F25" s="107">
        <f>IF($C$6="Reinsurer",0,SUM('B.G.R.1A GI Results (AY)'!D50:G50,'B.G.R.1A GI Results (AY)'!CB50:CE50))</f>
        <v>0</v>
      </c>
      <c r="G25" s="108">
        <f>IF($C$6="Reinsurer",0,SUM('B.G.R.1A GI Results (AY)'!H50:I50,'B.G.R.1A GI Results (AY)'!CF50:CG50))</f>
        <v>0</v>
      </c>
      <c r="H25" s="108">
        <f>IF($C$6="Reinsurer",0,'B.G.R.1A GI Results (AY)'!J50+'B.G.R.1A GI Results (AY)'!CH50)</f>
        <v>0</v>
      </c>
      <c r="I25" s="108">
        <f>IF($C$6="Reinsurer",0,SUM('B.G.R.1A GI Results (AY)'!K50:N50,'B.G.R.1A GI Results (AY)'!CI50:CL50))</f>
        <v>0</v>
      </c>
      <c r="J25" s="108">
        <f>IF($C$6="Reinsurer",0,'B.G.R.1A GI Results (AY)'!O50+'B.G.R.1A GI Results (AY)'!CM50)</f>
        <v>0</v>
      </c>
      <c r="K25" s="108">
        <f>IF($C$6="Reinsurer",0,SUM('B.G.R.1A GI Results (AY)'!P50:R50,'B.G.R.1A GI Results (AY)'!CN50:CP50))</f>
        <v>0</v>
      </c>
      <c r="L25" s="108">
        <f>IF($C$6="Reinsurer",0,SUM('B.G.R.1A GI Results (AY)'!S50,'B.G.R.1A GI Results (AY)'!CQ50))</f>
        <v>0</v>
      </c>
      <c r="M25" s="108">
        <f>IF($C$6="Reinsurer",0,SUM('B.G.R.1A GI Results (AY)'!T50,'B.G.R.1A GI Results (AY)'!CR50))</f>
        <v>0</v>
      </c>
      <c r="N25" s="108">
        <f>IF($C$6="Reinsurer",0,SUM('B.G.R.1A GI Results (AY)'!U50:V50,'B.G.R.1A GI Results (AY)'!CS50:CT50))</f>
        <v>0</v>
      </c>
      <c r="O25" s="108">
        <f>IF($C$6="Reinsurer",0,SUM('B.G.R.1A GI Results (AY)'!W50:Y50,'B.G.R.1A GI Results (AY)'!CU50:CW50))</f>
        <v>0</v>
      </c>
      <c r="P25" s="108">
        <f>IF($C$6="Reinsurer",0,SUM('B.G.R.1A GI Results (AY)'!Z50,'B.G.R.1A GI Results (AY)'!CX50))</f>
        <v>0</v>
      </c>
      <c r="Q25" s="108">
        <f>IF($C$6="Reinsurer",0,SUM('B.G.R.1A GI Results (AY)'!AA50,'B.G.R.1A GI Results (AY)'!CY50))</f>
        <v>0</v>
      </c>
      <c r="R25" s="108">
        <f>IF($C$6="Reinsurer",0,SUM('B.G.R.1A GI Results (AY)'!AB50:AD50,'B.G.R.1A GI Results (AY)'!CZ50:DB50))</f>
        <v>0</v>
      </c>
      <c r="S25" s="108">
        <f>IF($C$6="Reinsurer",0,SUM('B.G.R.1A GI Results (AY)'!AF50,'B.G.R.1A GI Results (AY)'!AR50,'B.G.R.1A GI Results (AY)'!DD50,'B.G.R.1A GI Results (AY)'!DP50))+SUM('B.G.R.1B GI Results (UY)'!AF50,'B.G.R.1B GI Results (UY)'!AR50,'B.G.R.1B GI Results (UY)'!BD50,'B.G.R.1B GI Results (UY)'!BP50,'B.G.R.1B GI Results (UY)'!DD50,'B.G.R.1B GI Results (UY)'!DP50,'B.G.R.1B GI Results (UY)'!EB50,'B.G.R.1B GI Results (UY)'!EN50)</f>
        <v>0</v>
      </c>
      <c r="T25" s="108">
        <f>IF($C$6="Reinsurer",0,SUM('B.G.R.1A GI Results (AY)'!AG50,'B.G.R.1A GI Results (AY)'!AS50,'B.G.R.1A GI Results (AY)'!DE50,'B.G.R.1A GI Results (AY)'!DQ50))+SUM('B.G.R.1B GI Results (UY)'!AG50,'B.G.R.1B GI Results (UY)'!AS50,'B.G.R.1B GI Results (UY)'!BE50,'B.G.R.1B GI Results (UY)'!BQ50,'B.G.R.1B GI Results (UY)'!DE50,'B.G.R.1B GI Results (UY)'!DQ50,'B.G.R.1B GI Results (UY)'!EC50,'B.G.R.1B GI Results (UY)'!EO50)</f>
        <v>0</v>
      </c>
      <c r="U25" s="108">
        <f>IF($C$6="Reinsurer",0,SUM('B.G.R.1A GI Results (AY)'!AH50,'B.G.R.1A GI Results (AY)'!AT50,'B.G.R.1A GI Results (AY)'!DF50,'B.G.R.1A GI Results (AY)'!DR50))+SUM('B.G.R.1B GI Results (UY)'!AH50,'B.G.R.1B GI Results (UY)'!AT50,'B.G.R.1B GI Results (UY)'!BF50,'B.G.R.1B GI Results (UY)'!BR50,'B.G.R.1B GI Results (UY)'!DF50,'B.G.R.1B GI Results (UY)'!DR50,'B.G.R.1B GI Results (UY)'!ED50,'B.G.R.1B GI Results (UY)'!EP50)</f>
        <v>0</v>
      </c>
      <c r="V25" s="108">
        <f>IF($C$6="Reinsurer",0,SUM('B.G.R.1A GI Results (AY)'!AI50,'B.G.R.1A GI Results (AY)'!AU50,'B.G.R.1A GI Results (AY)'!DG50,'B.G.R.1A GI Results (AY)'!DS50))+SUM('B.G.R.1B GI Results (UY)'!AI50,'B.G.R.1B GI Results (UY)'!AU50,'B.G.R.1B GI Results (UY)'!BG50,'B.G.R.1B GI Results (UY)'!BS50,'B.G.R.1B GI Results (UY)'!DG50,'B.G.R.1B GI Results (UY)'!DS50,'B.G.R.1B GI Results (UY)'!EE50,'B.G.R.1B GI Results (UY)'!EQ50)</f>
        <v>0</v>
      </c>
      <c r="W25" s="108">
        <f>IF($C$6="Reinsurer",0,SUM('B.G.R.1A GI Results (AY)'!AJ50,'B.G.R.1A GI Results (AY)'!AV50,'B.G.R.1A GI Results (AY)'!DH50,'B.G.R.1A GI Results (AY)'!DT50))+SUM('B.G.R.1B GI Results (UY)'!AJ50,'B.G.R.1B GI Results (UY)'!AV50,'B.G.R.1B GI Results (UY)'!BH50,'B.G.R.1B GI Results (UY)'!BT50,'B.G.R.1B GI Results (UY)'!DH50,'B.G.R.1B GI Results (UY)'!DT50,'B.G.R.1B GI Results (UY)'!EF50,'B.G.R.1B GI Results (UY)'!ER50)</f>
        <v>0</v>
      </c>
      <c r="X25" s="108">
        <f>IF($C$6="Reinsurer",0,SUM('B.G.R.1A GI Results (AY)'!AK50,'B.G.R.1A GI Results (AY)'!AW50,'B.G.R.1A GI Results (AY)'!DI50,'B.G.R.1A GI Results (AY)'!DU50))+SUM('B.G.R.1B GI Results (UY)'!AK50,'B.G.R.1B GI Results (UY)'!AW50,'B.G.R.1B GI Results (UY)'!BI50,'B.G.R.1B GI Results (UY)'!BU50,'B.G.R.1B GI Results (UY)'!DI50,'B.G.R.1B GI Results (UY)'!DU50,'B.G.R.1B GI Results (UY)'!EG50,'B.G.R.1B GI Results (UY)'!ES50)</f>
        <v>0</v>
      </c>
      <c r="Y25" s="108">
        <f>IF($C$6="Reinsurer",0,SUM('B.G.R.1A GI Results (AY)'!AL50,'B.G.R.1A GI Results (AY)'!AX50,'B.G.R.1A GI Results (AY)'!DJ50,'B.G.R.1A GI Results (AY)'!DV50))+SUM('B.G.R.1B GI Results (UY)'!AL50,'B.G.R.1B GI Results (UY)'!AX50,'B.G.R.1B GI Results (UY)'!BJ50,'B.G.R.1B GI Results (UY)'!BV50,'B.G.R.1B GI Results (UY)'!DJ50,'B.G.R.1B GI Results (UY)'!DV50,'B.G.R.1B GI Results (UY)'!EH50,'B.G.R.1B GI Results (UY)'!ET50)</f>
        <v>0</v>
      </c>
      <c r="Z25" s="108">
        <f>IF($C$6="Reinsurer",0,SUM('B.G.R.1A GI Results (AY)'!AM50,'B.G.R.1A GI Results (AY)'!AY50,'B.G.R.1A GI Results (AY)'!DK50,'B.G.R.1A GI Results (AY)'!DW50))+SUM('B.G.R.1B GI Results (UY)'!AM50,'B.G.R.1B GI Results (UY)'!AY50,'B.G.R.1B GI Results (UY)'!BK50,'B.G.R.1B GI Results (UY)'!BW50,'B.G.R.1B GI Results (UY)'!DK50,'B.G.R.1B GI Results (UY)'!DW50,'B.G.R.1B GI Results (UY)'!EI50,'B.G.R.1B GI Results (UY)'!EU50)</f>
        <v>0</v>
      </c>
      <c r="AA25" s="108">
        <f>IF($C$6="Reinsurer",0,SUM('B.G.R.1A GI Results (AY)'!AN50,'B.G.R.1A GI Results (AY)'!AZ50,'B.G.R.1A GI Results (AY)'!DL50,'B.G.R.1A GI Results (AY)'!DX50))+SUM('B.G.R.1B GI Results (UY)'!AN50,'B.G.R.1B GI Results (UY)'!AZ50,'B.G.R.1B GI Results (UY)'!BL50,'B.G.R.1B GI Results (UY)'!BX50,'B.G.R.1B GI Results (UY)'!DL50,'B.G.R.1B GI Results (UY)'!DX50,'B.G.R.1B GI Results (UY)'!EJ50,'B.G.R.1B GI Results (UY)'!EV50)</f>
        <v>0</v>
      </c>
      <c r="AB25" s="108">
        <f>IF($C$6="Reinsurer",0,SUM('B.G.R.1A GI Results (AY)'!AO50,'B.G.R.1A GI Results (AY)'!BA50,'B.G.R.1A GI Results (AY)'!DM50,'B.G.R.1A GI Results (AY)'!DY50))+SUM('B.G.R.1B GI Results (UY)'!AO50,'B.G.R.1B GI Results (UY)'!BA50,'B.G.R.1B GI Results (UY)'!BM50,'B.G.R.1B GI Results (UY)'!BY50,'B.G.R.1B GI Results (UY)'!DM50,'B.G.R.1B GI Results (UY)'!DY50,'B.G.R.1B GI Results (UY)'!EK50,'B.G.R.1B GI Results (UY)'!EW50)</f>
        <v>0</v>
      </c>
      <c r="AC25" s="108">
        <f>IF($C$6="Reinsurer",0,SUM('B.G.R.1A GI Results (AY)'!AP50:AP50,'B.G.R.1A GI Results (AY)'!BB50:BB50,'B.G.R.1A GI Results (AY)'!DN50:DN50,'B.G.R.1A GI Results (AY)'!DZ50:DZ50))+SUM('B.G.R.1B GI Results (UY)'!AP50:AP50,'B.G.R.1B GI Results (UY)'!BB50:BB50,'B.G.R.1B GI Results (UY)'!BN50:BN50,'B.G.R.1B GI Results (UY)'!BZ50:BZ50,'B.G.R.1B GI Results (UY)'!DN50:DN50,'B.G.R.1B GI Results (UY)'!DZ50:DZ50,'B.G.R.1B GI Results (UY)'!EL50:EL50,'B.G.R.1B GI Results (UY)'!EX50:EX50)</f>
        <v>0</v>
      </c>
    </row>
    <row r="26" spans="2:29" ht="27" customHeight="1">
      <c r="B26" s="435" t="s">
        <v>827</v>
      </c>
      <c r="C26" s="104" t="s">
        <v>677</v>
      </c>
      <c r="D26" s="113">
        <f>SUM(F26:AC26)</f>
        <v>0</v>
      </c>
      <c r="E26" s="114"/>
      <c r="F26" s="115">
        <f>IF($C$6="Reinsurer",0,SUM('B.G.R.1A GI Results (AY)'!D51:G51,'B.G.R.1A GI Results (AY)'!CB51:CE51))</f>
        <v>0</v>
      </c>
      <c r="G26" s="115">
        <f>IF($C$6="Reinsurer",0,SUM('B.G.R.1A GI Results (AY)'!H51:I51,'B.G.R.1A GI Results (AY)'!CF51:CG51))</f>
        <v>0</v>
      </c>
      <c r="H26" s="115">
        <f>IF($C$6="Reinsurer",0,'B.G.R.1A GI Results (AY)'!J51+'B.G.R.1A GI Results (AY)'!CH51)</f>
        <v>0</v>
      </c>
      <c r="I26" s="115">
        <f>IF($C$6="Reinsurer",0,SUM('B.G.R.1A GI Results (AY)'!K51:N51,'B.G.R.1A GI Results (AY)'!CI51:CL51))</f>
        <v>0</v>
      </c>
      <c r="J26" s="115">
        <f>IF($C$6="Reinsurer",0,'B.G.R.1A GI Results (AY)'!O51+'B.G.R.1A GI Results (AY)'!CM51)</f>
        <v>0</v>
      </c>
      <c r="K26" s="115">
        <f>IF($C$6="Reinsurer",0,SUM('B.G.R.1A GI Results (AY)'!P51:R51,'B.G.R.1A GI Results (AY)'!CN51:CP51))</f>
        <v>0</v>
      </c>
      <c r="L26" s="115">
        <f>IF($C$6="Reinsurer",0,SUM('B.G.R.1A GI Results (AY)'!S51,'B.G.R.1A GI Results (AY)'!CQ51))</f>
        <v>0</v>
      </c>
      <c r="M26" s="115">
        <f>IF($C$6="Reinsurer",0,SUM('B.G.R.1A GI Results (AY)'!T51,'B.G.R.1A GI Results (AY)'!CR51))</f>
        <v>0</v>
      </c>
      <c r="N26" s="115">
        <f>IF($C$6="Reinsurer",0,SUM('B.G.R.1A GI Results (AY)'!U51:V51,'B.G.R.1A GI Results (AY)'!CS51:CT51))</f>
        <v>0</v>
      </c>
      <c r="O26" s="115">
        <f>IF($C$6="Reinsurer",0,SUM('B.G.R.1A GI Results (AY)'!W51:Y51,'B.G.R.1A GI Results (AY)'!CU51:CW51))</f>
        <v>0</v>
      </c>
      <c r="P26" s="115">
        <f>IF($C$6="Reinsurer",0,SUM('B.G.R.1A GI Results (AY)'!Z51,'B.G.R.1A GI Results (AY)'!CX51))</f>
        <v>0</v>
      </c>
      <c r="Q26" s="115">
        <f>IF($C$6="Reinsurer",0,SUM('B.G.R.1A GI Results (AY)'!AA51,'B.G.R.1A GI Results (AY)'!CY51))</f>
        <v>0</v>
      </c>
      <c r="R26" s="115">
        <f>IF($C$6="Reinsurer",0,SUM('B.G.R.1A GI Results (AY)'!AB51:AD51,'B.G.R.1A GI Results (AY)'!CZ51:DB51))</f>
        <v>0</v>
      </c>
      <c r="S26" s="115">
        <f>IF($C$6="Reinsurer",0,SUM('B.G.R.1A GI Results (AY)'!AF51,'B.G.R.1A GI Results (AY)'!AR51,'B.G.R.1A GI Results (AY)'!DD51,'B.G.R.1A GI Results (AY)'!DP51))+SUM('B.G.R.1B GI Results (UY)'!AF51,'B.G.R.1B GI Results (UY)'!AR51,'B.G.R.1B GI Results (UY)'!BD51,'B.G.R.1B GI Results (UY)'!BP51,'B.G.R.1B GI Results (UY)'!DD51,'B.G.R.1B GI Results (UY)'!DP51,'B.G.R.1B GI Results (UY)'!EB51,'B.G.R.1B GI Results (UY)'!EN51)</f>
        <v>0</v>
      </c>
      <c r="T26" s="115">
        <f>IF($C$6="Reinsurer",0,SUM('B.G.R.1A GI Results (AY)'!AG51,'B.G.R.1A GI Results (AY)'!AS51,'B.G.R.1A GI Results (AY)'!DE51,'B.G.R.1A GI Results (AY)'!DQ51))+SUM('B.G.R.1B GI Results (UY)'!AG51,'B.G.R.1B GI Results (UY)'!AS51,'B.G.R.1B GI Results (UY)'!BE51,'B.G.R.1B GI Results (UY)'!BQ51,'B.G.R.1B GI Results (UY)'!DE51,'B.G.R.1B GI Results (UY)'!DQ51,'B.G.R.1B GI Results (UY)'!EC51,'B.G.R.1B GI Results (UY)'!EO51)</f>
        <v>0</v>
      </c>
      <c r="U26" s="115">
        <f>IF($C$6="Reinsurer",0,SUM('B.G.R.1A GI Results (AY)'!AH51,'B.G.R.1A GI Results (AY)'!AT51,'B.G.R.1A GI Results (AY)'!DF51,'B.G.R.1A GI Results (AY)'!DR51))+SUM('B.G.R.1B GI Results (UY)'!AH51,'B.G.R.1B GI Results (UY)'!AT51,'B.G.R.1B GI Results (UY)'!BF51,'B.G.R.1B GI Results (UY)'!BR51,'B.G.R.1B GI Results (UY)'!DF51,'B.G.R.1B GI Results (UY)'!DR51,'B.G.R.1B GI Results (UY)'!ED51,'B.G.R.1B GI Results (UY)'!EP51)</f>
        <v>0</v>
      </c>
      <c r="V26" s="115">
        <f>IF($C$6="Reinsurer",0,SUM('B.G.R.1A GI Results (AY)'!AI51,'B.G.R.1A GI Results (AY)'!AU51,'B.G.R.1A GI Results (AY)'!DG51,'B.G.R.1A GI Results (AY)'!DS51))+SUM('B.G.R.1B GI Results (UY)'!AI51,'B.G.R.1B GI Results (UY)'!AU51,'B.G.R.1B GI Results (UY)'!BG51,'B.G.R.1B GI Results (UY)'!BS51,'B.G.R.1B GI Results (UY)'!DG51,'B.G.R.1B GI Results (UY)'!DS51,'B.G.R.1B GI Results (UY)'!EE51,'B.G.R.1B GI Results (UY)'!EQ51)</f>
        <v>0</v>
      </c>
      <c r="W26" s="115">
        <f>IF($C$6="Reinsurer",0,SUM('B.G.R.1A GI Results (AY)'!AJ51,'B.G.R.1A GI Results (AY)'!AV51,'B.G.R.1A GI Results (AY)'!DH51,'B.G.R.1A GI Results (AY)'!DT51))+SUM('B.G.R.1B GI Results (UY)'!AJ51,'B.G.R.1B GI Results (UY)'!AV51,'B.G.R.1B GI Results (UY)'!BH51,'B.G.R.1B GI Results (UY)'!BT51,'B.G.R.1B GI Results (UY)'!DH51,'B.G.R.1B GI Results (UY)'!DT51,'B.G.R.1B GI Results (UY)'!EF51,'B.G.R.1B GI Results (UY)'!ER51)</f>
        <v>0</v>
      </c>
      <c r="X26" s="115">
        <f>IF($C$6="Reinsurer",0,SUM('B.G.R.1A GI Results (AY)'!AK51,'B.G.R.1A GI Results (AY)'!AW51,'B.G.R.1A GI Results (AY)'!DI51,'B.G.R.1A GI Results (AY)'!DU51))+SUM('B.G.R.1B GI Results (UY)'!AK51,'B.G.R.1B GI Results (UY)'!AW51,'B.G.R.1B GI Results (UY)'!BI51,'B.G.R.1B GI Results (UY)'!BU51,'B.G.R.1B GI Results (UY)'!DI51,'B.G.R.1B GI Results (UY)'!DU51,'B.G.R.1B GI Results (UY)'!EG51,'B.G.R.1B GI Results (UY)'!ES51)</f>
        <v>0</v>
      </c>
      <c r="Y26" s="115">
        <f>IF($C$6="Reinsurer",0,SUM('B.G.R.1A GI Results (AY)'!AL51,'B.G.R.1A GI Results (AY)'!AX51,'B.G.R.1A GI Results (AY)'!DJ51,'B.G.R.1A GI Results (AY)'!DV51))+SUM('B.G.R.1B GI Results (UY)'!AL51,'B.G.R.1B GI Results (UY)'!AX51,'B.G.R.1B GI Results (UY)'!BJ51,'B.G.R.1B GI Results (UY)'!BV51,'B.G.R.1B GI Results (UY)'!DJ51,'B.G.R.1B GI Results (UY)'!DV51,'B.G.R.1B GI Results (UY)'!EH51,'B.G.R.1B GI Results (UY)'!ET51)</f>
        <v>0</v>
      </c>
      <c r="Z26" s="115">
        <f>IF($C$6="Reinsurer",0,SUM('B.G.R.1A GI Results (AY)'!AM51,'B.G.R.1A GI Results (AY)'!AY51,'B.G.R.1A GI Results (AY)'!DK51,'B.G.R.1A GI Results (AY)'!DW51))+SUM('B.G.R.1B GI Results (UY)'!AM51,'B.G.R.1B GI Results (UY)'!AY51,'B.G.R.1B GI Results (UY)'!BK51,'B.G.R.1B GI Results (UY)'!BW51,'B.G.R.1B GI Results (UY)'!DK51,'B.G.R.1B GI Results (UY)'!DW51,'B.G.R.1B GI Results (UY)'!EI51,'B.G.R.1B GI Results (UY)'!EU51)</f>
        <v>0</v>
      </c>
      <c r="AA26" s="115">
        <f>IF($C$6="Reinsurer",0,SUM('B.G.R.1A GI Results (AY)'!AN51,'B.G.R.1A GI Results (AY)'!AZ51,'B.G.R.1A GI Results (AY)'!DL51,'B.G.R.1A GI Results (AY)'!DX51))+SUM('B.G.R.1B GI Results (UY)'!AN51,'B.G.R.1B GI Results (UY)'!AZ51,'B.G.R.1B GI Results (UY)'!BL51,'B.G.R.1B GI Results (UY)'!BX51,'B.G.R.1B GI Results (UY)'!DL51,'B.G.R.1B GI Results (UY)'!DX51,'B.G.R.1B GI Results (UY)'!EJ51,'B.G.R.1B GI Results (UY)'!EV51)</f>
        <v>0</v>
      </c>
      <c r="AB26" s="115">
        <f>IF($C$6="Reinsurer",0,SUM('B.G.R.1A GI Results (AY)'!AO51,'B.G.R.1A GI Results (AY)'!BA51,'B.G.R.1A GI Results (AY)'!DM51,'B.G.R.1A GI Results (AY)'!DY51))+SUM('B.G.R.1B GI Results (UY)'!AO51,'B.G.R.1B GI Results (UY)'!BA51,'B.G.R.1B GI Results (UY)'!BM51,'B.G.R.1B GI Results (UY)'!BY51,'B.G.R.1B GI Results (UY)'!DM51,'B.G.R.1B GI Results (UY)'!DY51,'B.G.R.1B GI Results (UY)'!EK51,'B.G.R.1B GI Results (UY)'!EW51)</f>
        <v>0</v>
      </c>
      <c r="AC26" s="115">
        <f>IF($C$6="Reinsurer",0,SUM('B.G.R.1A GI Results (AY)'!AP51:AP51,'B.G.R.1A GI Results (AY)'!BB51:BB51,'B.G.R.1A GI Results (AY)'!DN51:DN51,'B.G.R.1A GI Results (AY)'!DZ51:DZ51))+SUM('B.G.R.1B GI Results (UY)'!AP51:AP51,'B.G.R.1B GI Results (UY)'!BB51:BB51,'B.G.R.1B GI Results (UY)'!BN51:BN51,'B.G.R.1B GI Results (UY)'!BZ51:BZ51,'B.G.R.1B GI Results (UY)'!DN51:DN51,'B.G.R.1B GI Results (UY)'!DZ51:DZ51,'B.G.R.1B GI Results (UY)'!EL51:EL51,'B.G.R.1B GI Results (UY)'!EX51:EX51)</f>
        <v>0</v>
      </c>
    </row>
    <row r="27" spans="2:29" ht="27" customHeight="1">
      <c r="B27" s="436" t="s">
        <v>828</v>
      </c>
      <c r="C27" s="104"/>
      <c r="D27" s="109"/>
      <c r="E27" s="110"/>
      <c r="F27" s="111"/>
      <c r="G27" s="112"/>
      <c r="H27" s="112"/>
      <c r="I27" s="112"/>
      <c r="J27" s="112"/>
      <c r="K27" s="112"/>
      <c r="L27" s="112"/>
      <c r="M27" s="112"/>
      <c r="N27" s="112"/>
      <c r="O27" s="112"/>
      <c r="P27" s="112"/>
      <c r="Q27" s="112"/>
      <c r="R27" s="112"/>
      <c r="S27" s="112"/>
      <c r="T27" s="112"/>
      <c r="U27" s="112"/>
      <c r="V27" s="112"/>
      <c r="W27" s="112"/>
      <c r="X27" s="112"/>
      <c r="Y27" s="112"/>
      <c r="Z27" s="112"/>
      <c r="AA27" s="112"/>
      <c r="AB27" s="112"/>
      <c r="AC27" s="112"/>
    </row>
    <row r="28" spans="2:29" ht="27" customHeight="1">
      <c r="B28" s="434" t="s">
        <v>829</v>
      </c>
      <c r="C28" s="104" t="s">
        <v>678</v>
      </c>
      <c r="D28" s="116"/>
      <c r="E28" s="117"/>
      <c r="F28" s="111"/>
      <c r="G28" s="112"/>
      <c r="H28" s="112"/>
      <c r="I28" s="112"/>
      <c r="J28" s="112"/>
      <c r="K28" s="112"/>
      <c r="L28" s="112"/>
      <c r="M28" s="112"/>
      <c r="N28" s="112"/>
      <c r="O28" s="112"/>
      <c r="P28" s="112"/>
      <c r="Q28" s="112"/>
      <c r="R28" s="112"/>
      <c r="S28" s="112"/>
      <c r="T28" s="112"/>
      <c r="U28" s="112"/>
      <c r="V28" s="112"/>
      <c r="W28" s="112"/>
      <c r="X28" s="112"/>
      <c r="Y28" s="112"/>
      <c r="Z28" s="112"/>
      <c r="AA28" s="112"/>
      <c r="AB28" s="112"/>
      <c r="AC28" s="112"/>
    </row>
    <row r="29" spans="2:29" ht="27" customHeight="1">
      <c r="B29" s="434" t="s">
        <v>830</v>
      </c>
      <c r="C29" s="104" t="s">
        <v>679</v>
      </c>
      <c r="D29" s="116"/>
      <c r="E29" s="117"/>
      <c r="F29" s="111"/>
      <c r="G29" s="112"/>
      <c r="H29" s="112"/>
      <c r="I29" s="112"/>
      <c r="J29" s="112"/>
      <c r="K29" s="112"/>
      <c r="L29" s="112"/>
      <c r="M29" s="112"/>
      <c r="N29" s="112"/>
      <c r="O29" s="112"/>
      <c r="P29" s="112"/>
      <c r="Q29" s="112"/>
      <c r="R29" s="112"/>
      <c r="S29" s="112"/>
      <c r="T29" s="112"/>
      <c r="U29" s="112"/>
      <c r="V29" s="112"/>
      <c r="W29" s="112"/>
      <c r="X29" s="112"/>
      <c r="Y29" s="112"/>
      <c r="Z29" s="112"/>
      <c r="AA29" s="112"/>
      <c r="AB29" s="112"/>
      <c r="AC29" s="112"/>
    </row>
    <row r="30" spans="2:29" ht="27" customHeight="1">
      <c r="B30" s="434" t="s">
        <v>831</v>
      </c>
      <c r="C30" s="104" t="s">
        <v>680</v>
      </c>
      <c r="D30" s="116"/>
      <c r="E30" s="117"/>
      <c r="F30" s="111"/>
      <c r="G30" s="112"/>
      <c r="H30" s="112"/>
      <c r="I30" s="112"/>
      <c r="J30" s="112"/>
      <c r="K30" s="112"/>
      <c r="L30" s="112"/>
      <c r="M30" s="112"/>
      <c r="N30" s="112"/>
      <c r="O30" s="112"/>
      <c r="P30" s="112"/>
      <c r="Q30" s="112"/>
      <c r="R30" s="112"/>
      <c r="S30" s="112"/>
      <c r="T30" s="112"/>
      <c r="U30" s="112"/>
      <c r="V30" s="112"/>
      <c r="W30" s="112"/>
      <c r="X30" s="112"/>
      <c r="Y30" s="112"/>
      <c r="Z30" s="112"/>
      <c r="AA30" s="112"/>
      <c r="AB30" s="112"/>
      <c r="AC30" s="112"/>
    </row>
    <row r="31" spans="2:29" ht="27" customHeight="1">
      <c r="B31" s="437" t="s">
        <v>832</v>
      </c>
      <c r="C31" s="104" t="s">
        <v>681</v>
      </c>
      <c r="D31" s="113">
        <f>SUM(D28:D30,D26)</f>
        <v>0</v>
      </c>
      <c r="E31" s="114"/>
      <c r="F31" s="111"/>
      <c r="G31" s="112"/>
      <c r="H31" s="112"/>
      <c r="I31" s="112"/>
      <c r="J31" s="112"/>
      <c r="K31" s="112"/>
      <c r="L31" s="112"/>
      <c r="M31" s="112"/>
      <c r="N31" s="112"/>
      <c r="O31" s="112"/>
      <c r="P31" s="112"/>
      <c r="Q31" s="112"/>
      <c r="R31" s="112"/>
      <c r="S31" s="112"/>
      <c r="T31" s="112"/>
      <c r="U31" s="112"/>
      <c r="V31" s="112"/>
      <c r="W31" s="112"/>
      <c r="X31" s="112"/>
      <c r="Y31" s="112"/>
      <c r="Z31" s="112"/>
      <c r="AA31" s="112"/>
      <c r="AB31" s="112"/>
      <c r="AC31" s="112"/>
    </row>
    <row r="32" spans="2:29" ht="14.85" customHeight="1">
      <c r="C32" s="46"/>
      <c r="D32" s="46"/>
      <c r="E32" s="46"/>
    </row>
    <row r="33" spans="2:144" ht="14.85" customHeight="1">
      <c r="B33" s="62" t="s">
        <v>833</v>
      </c>
      <c r="C33" s="46"/>
      <c r="D33" s="46"/>
      <c r="E33" s="46"/>
    </row>
    <row r="34" spans="2:144" ht="14.85" customHeight="1">
      <c r="B34" s="438" t="s">
        <v>831</v>
      </c>
      <c r="C34" s="439"/>
      <c r="D34" s="56" t="str">
        <f>IF(D30&gt;0,"Commentary Required","OK")</f>
        <v>OK</v>
      </c>
      <c r="E34" s="46"/>
    </row>
    <row r="35" spans="2:144" ht="14.85" customHeight="1">
      <c r="B35" s="438" t="s">
        <v>95</v>
      </c>
      <c r="C35" s="439"/>
      <c r="D35" s="118"/>
      <c r="E35" s="46"/>
    </row>
    <row r="36" spans="2:144" ht="14.85" customHeight="1">
      <c r="C36" s="46"/>
      <c r="D36" s="46"/>
      <c r="E36" s="46"/>
    </row>
    <row r="37" spans="2:144" ht="14.85" customHeight="1">
      <c r="B37" s="46" t="s">
        <v>834</v>
      </c>
      <c r="C37" s="46"/>
      <c r="D37" s="46"/>
      <c r="E37" s="46"/>
    </row>
    <row r="38" spans="2:144" ht="14.85" customHeight="1">
      <c r="B38" s="438" t="s">
        <v>829</v>
      </c>
      <c r="C38" s="439"/>
      <c r="D38" s="56" t="str">
        <f>IF(ISBLANK(D28),"Error","OK")</f>
        <v>Error</v>
      </c>
      <c r="E38" s="46"/>
    </row>
    <row r="39" spans="2:144" ht="14.85" customHeight="1">
      <c r="B39" s="438" t="s">
        <v>830</v>
      </c>
      <c r="C39" s="439"/>
      <c r="D39" s="56" t="str">
        <f>IF(ISBLANK(D29),"Error","OK")</f>
        <v>Error</v>
      </c>
      <c r="E39" s="46"/>
    </row>
    <row r="40" spans="2:144" ht="14.85" customHeight="1">
      <c r="B40" s="438" t="s">
        <v>831</v>
      </c>
      <c r="C40" s="439"/>
      <c r="D40" s="56" t="str">
        <f>IF(ISBLANK(D30),"Error","OK")</f>
        <v>Error</v>
      </c>
      <c r="E40" s="46"/>
    </row>
    <row r="41" spans="2:144" ht="15" customHeight="1">
      <c r="C41" s="46"/>
      <c r="D41" s="46"/>
    </row>
    <row r="42" spans="2:144" ht="15" customHeight="1"/>
    <row r="43" spans="2:144" ht="15" customHeight="1">
      <c r="B43" s="357" t="s">
        <v>835</v>
      </c>
      <c r="C43" s="420"/>
      <c r="D43" s="97"/>
      <c r="E43" s="97"/>
      <c r="F43" s="97"/>
      <c r="G43" s="97"/>
      <c r="H43" s="97"/>
      <c r="I43" s="97"/>
      <c r="J43" s="97"/>
      <c r="K43" s="97"/>
      <c r="L43" s="97"/>
      <c r="M43" s="97"/>
      <c r="N43" s="97"/>
      <c r="O43" s="97"/>
      <c r="P43" s="97"/>
      <c r="Q43" s="97"/>
      <c r="R43" s="97"/>
      <c r="S43" s="97"/>
      <c r="T43" s="97"/>
      <c r="U43" s="97"/>
      <c r="V43" s="97"/>
      <c r="W43" s="97"/>
      <c r="X43" s="97"/>
      <c r="Y43" s="97"/>
      <c r="Z43" s="97"/>
      <c r="AA43" s="97"/>
      <c r="AB43" s="97"/>
      <c r="AC43" s="97"/>
      <c r="AD43" s="97"/>
      <c r="AE43" s="98"/>
      <c r="AF43" s="98"/>
      <c r="AG43" s="98"/>
      <c r="AH43" s="98"/>
      <c r="AI43" s="98"/>
      <c r="AJ43" s="98"/>
      <c r="AK43" s="98"/>
      <c r="AL43" s="98"/>
      <c r="AM43" s="98"/>
      <c r="AN43" s="98"/>
      <c r="AO43" s="98"/>
      <c r="AP43" s="98"/>
      <c r="AQ43" s="98"/>
      <c r="AR43" s="98"/>
      <c r="AS43" s="98"/>
      <c r="AT43" s="98"/>
      <c r="AU43" s="98"/>
      <c r="AV43" s="98"/>
      <c r="AW43" s="98"/>
      <c r="AX43" s="98"/>
      <c r="AY43" s="98"/>
      <c r="AZ43" s="98"/>
      <c r="BA43" s="98"/>
      <c r="BB43" s="98"/>
      <c r="BC43" s="98"/>
      <c r="BD43" s="98"/>
      <c r="BE43" s="98"/>
      <c r="BF43" s="98"/>
      <c r="BG43" s="98"/>
      <c r="BH43" s="98"/>
      <c r="BI43" s="98"/>
      <c r="BJ43" s="98"/>
      <c r="BK43" s="98"/>
      <c r="BL43" s="98"/>
      <c r="BM43" s="98"/>
      <c r="BN43" s="98"/>
      <c r="BO43" s="98"/>
      <c r="BP43" s="98"/>
      <c r="BQ43" s="98"/>
      <c r="BR43" s="98"/>
      <c r="BS43" s="98"/>
      <c r="BT43" s="98"/>
      <c r="BU43" s="98"/>
      <c r="BV43" s="98"/>
      <c r="BW43" s="98"/>
      <c r="BX43" s="98"/>
      <c r="BY43" s="98"/>
      <c r="BZ43" s="98"/>
      <c r="CA43" s="98"/>
      <c r="CB43" s="98"/>
      <c r="CC43" s="98"/>
      <c r="CD43" s="98"/>
      <c r="CE43" s="98"/>
      <c r="CF43" s="98"/>
      <c r="CG43" s="98"/>
      <c r="CH43" s="98"/>
      <c r="CI43" s="98"/>
      <c r="CJ43" s="98"/>
      <c r="CK43" s="98"/>
      <c r="CL43" s="98"/>
      <c r="CM43" s="98"/>
      <c r="CN43" s="98"/>
      <c r="CO43" s="98"/>
      <c r="CP43" s="98"/>
      <c r="CQ43" s="98"/>
      <c r="CR43" s="98"/>
      <c r="CS43" s="98"/>
      <c r="CT43" s="98"/>
      <c r="CU43" s="98"/>
      <c r="CV43" s="98"/>
      <c r="CW43" s="98"/>
      <c r="CX43" s="98"/>
      <c r="CY43" s="98"/>
      <c r="CZ43" s="98"/>
      <c r="DA43" s="98"/>
      <c r="DB43" s="98"/>
      <c r="DC43" s="98"/>
      <c r="DD43" s="98"/>
      <c r="DE43" s="98"/>
      <c r="DF43" s="98"/>
      <c r="DG43" s="98"/>
      <c r="DH43" s="98"/>
      <c r="DI43" s="98"/>
      <c r="DJ43" s="98"/>
      <c r="DK43" s="98"/>
      <c r="DL43" s="98"/>
      <c r="DM43" s="98"/>
      <c r="DN43" s="98"/>
      <c r="DO43" s="98"/>
      <c r="DP43" s="98"/>
      <c r="DQ43" s="98"/>
      <c r="DR43" s="98"/>
      <c r="DS43" s="98"/>
      <c r="DT43" s="98"/>
      <c r="DU43" s="98"/>
      <c r="DV43" s="98"/>
      <c r="DW43" s="98"/>
      <c r="DX43" s="98"/>
      <c r="DY43" s="98"/>
      <c r="DZ43" s="98"/>
      <c r="EA43" s="98"/>
      <c r="EB43" s="98"/>
      <c r="EC43" s="98"/>
      <c r="ED43" s="98"/>
      <c r="EE43" s="98"/>
      <c r="EF43" s="98"/>
      <c r="EG43" s="98"/>
      <c r="EH43" s="98"/>
      <c r="EI43" s="98"/>
      <c r="EJ43" s="98"/>
      <c r="EK43" s="98"/>
      <c r="EL43" s="98"/>
      <c r="EM43" s="98"/>
      <c r="EN43" s="98"/>
    </row>
    <row r="44" spans="2:144" ht="15" customHeight="1"/>
    <row r="45" spans="2:144" ht="27" customHeight="1">
      <c r="B45" s="929" t="s">
        <v>836</v>
      </c>
      <c r="C45" s="930"/>
      <c r="D45" s="425" t="s">
        <v>837</v>
      </c>
      <c r="F45" s="425" t="s">
        <v>838</v>
      </c>
      <c r="G45" s="425" t="s">
        <v>839</v>
      </c>
      <c r="H45" s="425" t="s">
        <v>840</v>
      </c>
      <c r="I45" s="425" t="s">
        <v>841</v>
      </c>
      <c r="J45" s="425" t="s">
        <v>842</v>
      </c>
      <c r="K45" s="425" t="s">
        <v>843</v>
      </c>
      <c r="L45" s="425" t="s">
        <v>844</v>
      </c>
      <c r="M45" s="425" t="s">
        <v>845</v>
      </c>
      <c r="N45" s="425" t="s">
        <v>846</v>
      </c>
    </row>
    <row r="46" spans="2:144" ht="27" customHeight="1">
      <c r="B46" s="890" t="s">
        <v>793</v>
      </c>
      <c r="C46" s="873"/>
      <c r="D46" s="931" t="s">
        <v>794</v>
      </c>
      <c r="F46" s="932" t="s">
        <v>618</v>
      </c>
      <c r="G46" s="933"/>
      <c r="H46" s="933"/>
      <c r="I46" s="933"/>
      <c r="J46" s="933"/>
      <c r="K46" s="933"/>
      <c r="L46" s="933"/>
      <c r="M46" s="932" t="s">
        <v>847</v>
      </c>
      <c r="N46" s="933"/>
    </row>
    <row r="47" spans="2:144" ht="27" customHeight="1">
      <c r="B47" s="873"/>
      <c r="C47" s="873"/>
      <c r="D47" s="873"/>
      <c r="F47" s="927" t="s">
        <v>797</v>
      </c>
      <c r="G47" s="927" t="s">
        <v>798</v>
      </c>
      <c r="H47" s="927" t="s">
        <v>807</v>
      </c>
      <c r="I47" s="927" t="s">
        <v>848</v>
      </c>
      <c r="J47" s="927" t="s">
        <v>808</v>
      </c>
      <c r="K47" s="927" t="s">
        <v>849</v>
      </c>
      <c r="L47" s="927" t="s">
        <v>850</v>
      </c>
      <c r="M47" s="927" t="s">
        <v>161</v>
      </c>
      <c r="N47" s="927" t="s">
        <v>162</v>
      </c>
    </row>
    <row r="48" spans="2:144" ht="27" customHeight="1">
      <c r="B48" s="873"/>
      <c r="C48" s="873"/>
      <c r="D48" s="873"/>
      <c r="F48" s="928"/>
      <c r="G48" s="928"/>
      <c r="H48" s="928"/>
      <c r="I48" s="928"/>
      <c r="J48" s="928"/>
      <c r="K48" s="928"/>
      <c r="L48" s="928"/>
      <c r="M48" s="928"/>
      <c r="N48" s="928"/>
    </row>
    <row r="49" spans="2:14" ht="27" customHeight="1">
      <c r="B49" s="432" t="s">
        <v>818</v>
      </c>
      <c r="C49" s="433"/>
      <c r="D49" s="103"/>
      <c r="F49" s="103"/>
      <c r="G49" s="103"/>
      <c r="H49" s="103"/>
      <c r="I49" s="103"/>
      <c r="J49" s="103"/>
      <c r="K49" s="103"/>
      <c r="L49" s="103"/>
      <c r="M49" s="103"/>
      <c r="N49" s="103"/>
    </row>
    <row r="50" spans="2:14" ht="27" customHeight="1">
      <c r="B50" s="434" t="s">
        <v>819</v>
      </c>
      <c r="C50" s="104" t="s">
        <v>682</v>
      </c>
      <c r="D50" s="108">
        <f>SUM(F50:N50)</f>
        <v>0</v>
      </c>
      <c r="F50" s="108">
        <f>F19</f>
        <v>0</v>
      </c>
      <c r="G50" s="108">
        <f>G19</f>
        <v>0</v>
      </c>
      <c r="H50" s="108">
        <f>SUM(H19:J19)</f>
        <v>0</v>
      </c>
      <c r="I50" s="108">
        <f>K19</f>
        <v>0</v>
      </c>
      <c r="J50" s="108">
        <f>SUM(L19:M19)</f>
        <v>0</v>
      </c>
      <c r="K50" s="108">
        <f>SUM(N19:O19)</f>
        <v>0</v>
      </c>
      <c r="L50" s="108">
        <f>SUM(P19:R19)</f>
        <v>0</v>
      </c>
      <c r="M50" s="108">
        <f>IF($C$6="Reinsurer",0,SUM('B.G.R.1A GI Results (AY)'!AQ17,'B.G.R.1A GI Results (AY)'!DO17))+SUM('B.G.R.1B GI Results (UY)'!AQ17,'B.G.R.1B GI Results (UY)'!BO17,'B.G.R.1B GI Results (UY)'!DO17,'B.G.R.1B GI Results (UY)'!EM17)</f>
        <v>0</v>
      </c>
      <c r="N50" s="108">
        <f>IF($C$6="Reinsurer",0,SUM('B.G.R.1A GI Results (AY)'!BC17,'B.G.R.1A GI Results (AY)'!EA17))+SUM('B.G.R.1B GI Results (UY)'!BC17,'B.G.R.1B GI Results (UY)'!CA17,'B.G.R.1B GI Results (UY)'!EA17,'B.G.R.1B GI Results (UY)'!EY17)</f>
        <v>0</v>
      </c>
    </row>
    <row r="51" spans="2:14" ht="27" customHeight="1">
      <c r="B51" s="434" t="s">
        <v>821</v>
      </c>
      <c r="C51" s="104" t="s">
        <v>683</v>
      </c>
      <c r="D51" s="108">
        <f>SUM(F51:N51)</f>
        <v>0</v>
      </c>
      <c r="F51" s="108">
        <f>F20</f>
        <v>0</v>
      </c>
      <c r="G51" s="108">
        <f>G20</f>
        <v>0</v>
      </c>
      <c r="H51" s="108">
        <f>SUM(H20:J20)</f>
        <v>0</v>
      </c>
      <c r="I51" s="108">
        <f>K20</f>
        <v>0</v>
      </c>
      <c r="J51" s="108">
        <f>SUM(L20:M20)</f>
        <v>0</v>
      </c>
      <c r="K51" s="108">
        <f>SUM(N20:O20)</f>
        <v>0</v>
      </c>
      <c r="L51" s="108">
        <f>SUM(P20:R20)</f>
        <v>0</v>
      </c>
      <c r="M51" s="108">
        <f>IF($C$6="Reinsurer",0,M50+SUM('B.G.R.1A GI Results (AY)'!AQ20,'B.G.R.1A GI Results (AY)'!DO20))+SUM('B.G.R.1B GI Results (UY)'!AQ20,'B.G.R.1B GI Results (UY)'!BO20,'B.G.R.1B GI Results (UY)'!DO20,'B.G.R.1B GI Results (UY)'!EM20)</f>
        <v>0</v>
      </c>
      <c r="N51" s="108">
        <f>IF($C$6="Reinsurer",0,N50+SUM('B.G.R.1A GI Results (AY)'!BC20,'B.G.R.1A GI Results (AY)'!EA20))+SUM('B.G.R.1B GI Results (UY)'!BC20,'B.G.R.1B GI Results (UY)'!CA20,'B.G.R.1B GI Results (UY)'!EA20,'B.G.R.1B GI Results (UY)'!EY20)</f>
        <v>0</v>
      </c>
    </row>
    <row r="52" spans="2:14" ht="27" customHeight="1">
      <c r="B52" s="432" t="s">
        <v>822</v>
      </c>
      <c r="C52" s="433"/>
      <c r="D52" s="112"/>
      <c r="F52" s="112"/>
      <c r="G52" s="112"/>
      <c r="H52" s="112"/>
      <c r="I52" s="112"/>
      <c r="J52" s="112"/>
      <c r="K52" s="112"/>
      <c r="L52" s="112"/>
      <c r="M52" s="112"/>
      <c r="N52" s="112"/>
    </row>
    <row r="53" spans="2:14" ht="27" customHeight="1">
      <c r="B53" s="434" t="s">
        <v>823</v>
      </c>
      <c r="C53" s="104" t="s">
        <v>686</v>
      </c>
      <c r="D53" s="108">
        <f>SUM(F53:N53)</f>
        <v>0</v>
      </c>
      <c r="F53" s="108">
        <f t="shared" ref="F53:G55" si="0">F22</f>
        <v>0</v>
      </c>
      <c r="G53" s="108">
        <f t="shared" si="0"/>
        <v>0</v>
      </c>
      <c r="H53" s="108">
        <f>SUM(H22:J22)</f>
        <v>0</v>
      </c>
      <c r="I53" s="108">
        <f>K22</f>
        <v>0</v>
      </c>
      <c r="J53" s="108">
        <f>SUM(L22:M22)</f>
        <v>0</v>
      </c>
      <c r="K53" s="108">
        <f>SUM(N22:O22)</f>
        <v>0</v>
      </c>
      <c r="L53" s="108">
        <f>SUM(P22:R22)</f>
        <v>0</v>
      </c>
      <c r="M53" s="108">
        <f>IF($C$6="Reinsurer",0,SUM('B.G.R.1A GI Results (AY)'!AQ43,'B.G.R.1A GI Results (AY)'!DO43))+SUM('B.G.R.1B GI Results (UY)'!AQ43,'B.G.R.1B GI Results (UY)'!BO43,'B.G.R.1B GI Results (UY)'!DO43,'B.G.R.1B GI Results (UY)'!EM43)</f>
        <v>0</v>
      </c>
      <c r="N53" s="108">
        <f>IF($C$6="Reinsurer",0,SUM('B.G.R.1A GI Results (AY)'!BC43,'B.G.R.1A GI Results (AY)'!EA43))+SUM('B.G.R.1B GI Results (UY)'!BC43,'B.G.R.1B GI Results (UY)'!CA43,'B.G.R.1B GI Results (UY)'!EA43,'B.G.R.1B GI Results (UY)'!EY43)</f>
        <v>0</v>
      </c>
    </row>
    <row r="54" spans="2:14" ht="27" customHeight="1">
      <c r="B54" s="434" t="s">
        <v>824</v>
      </c>
      <c r="C54" s="104" t="s">
        <v>703</v>
      </c>
      <c r="D54" s="108">
        <f>SUM(F54:N54)</f>
        <v>0</v>
      </c>
      <c r="F54" s="108">
        <f t="shared" si="0"/>
        <v>0</v>
      </c>
      <c r="G54" s="108">
        <f t="shared" si="0"/>
        <v>0</v>
      </c>
      <c r="H54" s="108">
        <f>SUM(H23:J23)</f>
        <v>0</v>
      </c>
      <c r="I54" s="108">
        <f>K23</f>
        <v>0</v>
      </c>
      <c r="J54" s="108">
        <f>SUM(L23:M23)</f>
        <v>0</v>
      </c>
      <c r="K54" s="108">
        <f>SUM(N23:O23)</f>
        <v>0</v>
      </c>
      <c r="L54" s="108">
        <f>SUM(P23:R23)</f>
        <v>0</v>
      </c>
      <c r="M54" s="108">
        <f>IF($C$6="Reinsurer",0,SUM('B.G.R.1A GI Results (AY)'!AQ47,'B.G.R.1A GI Results (AY)'!DO47))+SUM('B.G.R.1B GI Results (UY)'!AQ47,'B.G.R.1B GI Results (UY)'!BO47,'B.G.R.1B GI Results (UY)'!DO47,'B.G.R.1B GI Results (UY)'!EM47)</f>
        <v>0</v>
      </c>
      <c r="N54" s="108">
        <f>IF($C$6="Reinsurer",0,SUM('B.G.R.1A GI Results (AY)'!BC47,'B.G.R.1A GI Results (AY)'!EA47))+SUM('B.G.R.1B GI Results (UY)'!BC47,'B.G.R.1B GI Results (UY)'!CA47,'B.G.R.1B GI Results (UY)'!EA47,'B.G.R.1B GI Results (UY)'!EY47)</f>
        <v>0</v>
      </c>
    </row>
    <row r="55" spans="2:14" ht="27" customHeight="1">
      <c r="B55" s="435" t="s">
        <v>825</v>
      </c>
      <c r="C55" s="104" t="s">
        <v>705</v>
      </c>
      <c r="D55" s="108">
        <f>SUM(F55:N55)</f>
        <v>0</v>
      </c>
      <c r="F55" s="108">
        <f t="shared" si="0"/>
        <v>0</v>
      </c>
      <c r="G55" s="108">
        <f t="shared" si="0"/>
        <v>0</v>
      </c>
      <c r="H55" s="108">
        <f>SUM(H24:J24)</f>
        <v>0</v>
      </c>
      <c r="I55" s="108">
        <f>K24</f>
        <v>0</v>
      </c>
      <c r="J55" s="108">
        <f>SUM(L24:M24)</f>
        <v>0</v>
      </c>
      <c r="K55" s="108">
        <f>SUM(N24:O24)</f>
        <v>0</v>
      </c>
      <c r="L55" s="108">
        <f>SUM(P24:R24)</f>
        <v>0</v>
      </c>
      <c r="M55" s="108">
        <f>IF($C$6="Reinsurer",0,SUM('B.G.R.1A GI Results (AY)'!AQ49,'B.G.R.1A GI Results (AY)'!DO49))+SUM('B.G.R.1B GI Results (UY)'!AQ49,'B.G.R.1B GI Results (UY)'!BO49,'B.G.R.1B GI Results (UY)'!DO49,'B.G.R.1B GI Results (UY)'!EM49)</f>
        <v>0</v>
      </c>
      <c r="N55" s="108">
        <f>IF($C$6="Reinsurer",0,SUM('B.G.R.1A GI Results (AY)'!BC49,'B.G.R.1A GI Results (AY)'!EA49))+SUM('B.G.R.1B GI Results (UY)'!BC49,'B.G.R.1B GI Results (UY)'!CA49,'B.G.R.1B GI Results (UY)'!EA49,'B.G.R.1B GI Results (UY)'!EY49)</f>
        <v>0</v>
      </c>
    </row>
    <row r="56" spans="2:14" ht="27" customHeight="1">
      <c r="B56" s="440" t="s">
        <v>851</v>
      </c>
      <c r="C56" s="361"/>
      <c r="D56" s="112"/>
    </row>
    <row r="57" spans="2:14" ht="27" customHeight="1">
      <c r="B57" s="441" t="s">
        <v>852</v>
      </c>
      <c r="C57" s="104" t="s">
        <v>853</v>
      </c>
      <c r="D57" s="108">
        <f>'B.G.R.1A GI Results (AY)'!EZ61+'B.G.R.1B GI Results (UY)'!EZ61</f>
        <v>0</v>
      </c>
    </row>
    <row r="58" spans="2:14" ht="27" customHeight="1">
      <c r="B58" s="441" t="s">
        <v>854</v>
      </c>
      <c r="C58" s="104" t="s">
        <v>855</v>
      </c>
      <c r="D58" s="108">
        <f>'B.G.R.1A GI Results (AY)'!EZ62+'B.G.R.1B GI Results (UY)'!EZ62</f>
        <v>0</v>
      </c>
    </row>
  </sheetData>
  <mergeCells count="39">
    <mergeCell ref="I47:I48"/>
    <mergeCell ref="J47:J48"/>
    <mergeCell ref="K47:K48"/>
    <mergeCell ref="L47:L48"/>
    <mergeCell ref="M47:M48"/>
    <mergeCell ref="N47:N48"/>
    <mergeCell ref="AA15:AB15"/>
    <mergeCell ref="AC15:AC16"/>
    <mergeCell ref="B45:C45"/>
    <mergeCell ref="B46:C48"/>
    <mergeCell ref="D46:D48"/>
    <mergeCell ref="F46:L46"/>
    <mergeCell ref="M46:N46"/>
    <mergeCell ref="F47:F48"/>
    <mergeCell ref="G47:G48"/>
    <mergeCell ref="H47:H48"/>
    <mergeCell ref="S15:S16"/>
    <mergeCell ref="T15:T16"/>
    <mergeCell ref="U15:W15"/>
    <mergeCell ref="X15:X16"/>
    <mergeCell ref="Y15:Y16"/>
    <mergeCell ref="Z15:Z16"/>
    <mergeCell ref="S14:AC14"/>
    <mergeCell ref="F15:F16"/>
    <mergeCell ref="G15:G16"/>
    <mergeCell ref="H15:J15"/>
    <mergeCell ref="K15:K16"/>
    <mergeCell ref="L15:L16"/>
    <mergeCell ref="M15:M16"/>
    <mergeCell ref="N15:O15"/>
    <mergeCell ref="P15:Q15"/>
    <mergeCell ref="R15:R16"/>
    <mergeCell ref="C6:F6"/>
    <mergeCell ref="C7:F7"/>
    <mergeCell ref="C8:F8"/>
    <mergeCell ref="B13:C13"/>
    <mergeCell ref="B14:C17"/>
    <mergeCell ref="D14:D16"/>
    <mergeCell ref="F14:R14"/>
  </mergeCells>
  <conditionalFormatting sqref="D34">
    <cfRule type="cellIs" dxfId="132" priority="7" operator="equal">
      <formula>"OK"</formula>
    </cfRule>
    <cfRule type="expression" dxfId="131" priority="8">
      <formula>OR(D34="Error",D34="ERROR")</formula>
    </cfRule>
    <cfRule type="cellIs" dxfId="130" priority="9" operator="equal">
      <formula>"Commentary Required"</formula>
    </cfRule>
  </conditionalFormatting>
  <conditionalFormatting sqref="D38:D40">
    <cfRule type="cellIs" dxfId="129" priority="4" operator="equal">
      <formula>"OK"</formula>
    </cfRule>
    <cfRule type="expression" dxfId="128" priority="5">
      <formula>OR(D38="Error",D38="ERROR")</formula>
    </cfRule>
    <cfRule type="cellIs" dxfId="127" priority="6" operator="equal">
      <formula>"Warning"</formula>
    </cfRule>
  </conditionalFormatting>
  <conditionalFormatting sqref="F50:N51">
    <cfRule type="expression" dxfId="126" priority="2">
      <formula>$C$6="Reinsurer"</formula>
    </cfRule>
  </conditionalFormatting>
  <conditionalFormatting sqref="F53:N55">
    <cfRule type="expression" dxfId="125" priority="1">
      <formula>$C$6="Reinsurer"</formula>
    </cfRule>
  </conditionalFormatting>
  <conditionalFormatting sqref="F19:R26">
    <cfRule type="expression" dxfId="124" priority="3">
      <formula>$C$6="Reinsurer"</formula>
    </cfRule>
  </conditionalFormatting>
  <dataValidations count="2">
    <dataValidation type="decimal" allowBlank="1" showInputMessage="1" showErrorMessage="1" errorTitle="Error" error="Please enter a number of +/- 11 digits" sqref="D28:D30" xr:uid="{F3AC7D80-0B8D-44E6-8F51-39CFCA8E537D}">
      <formula1>-99999999999</formula1>
      <formula2>99999999999</formula2>
    </dataValidation>
    <dataValidation type="whole" allowBlank="1" showInputMessage="1" showErrorMessage="1" sqref="C8:F8" xr:uid="{291458A5-E0B0-4DC2-9EED-CA2BBCB819BC}">
      <formula1>1900</formula1>
      <formula2>2500</formula2>
    </dataValidation>
  </dataValidations>
  <pageMargins left="0.7" right="0.7" top="0.75" bottom="0.75" header="0.3" footer="0.3"/>
  <pageSetup paperSize="8" scale="66" fitToWidth="2" orientation="landscape" r:id="rId1"/>
  <drawing r:id="rId2"/>
</worksheet>
</file>

<file path=docMetadata/LabelInfo.xml><?xml version="1.0" encoding="utf-8"?>
<clbl:labelList xmlns:clbl="http://schemas.microsoft.com/office/2020/mipLabelMetadata">
  <clbl:label id="{08d7a360-373d-4f0f-a5e6-337a9cd89c09}" enabled="1" method="Privileged" siteId="{5d96486e-6acf-4e0d-b0bd-e0ae81edc910}"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51</vt:i4>
      </vt:variant>
      <vt:variant>
        <vt:lpstr>Named Ranges</vt:lpstr>
      </vt:variant>
      <vt:variant>
        <vt:i4>100</vt:i4>
      </vt:variant>
    </vt:vector>
  </HeadingPairs>
  <TitlesOfParts>
    <vt:vector size="151" baseType="lpstr">
      <vt:lpstr>Cover Page</vt:lpstr>
      <vt:lpstr>DropDownList</vt:lpstr>
      <vt:lpstr>Business Performance&gt;&gt;</vt:lpstr>
      <vt:lpstr>B.FMA Fund Movement</vt:lpstr>
      <vt:lpstr>B.G.TR WS Generator</vt:lpstr>
      <vt:lpstr>B.G.TR.1.00.00XYZ</vt:lpstr>
      <vt:lpstr>B.G.TR.2.00.00XYZ</vt:lpstr>
      <vt:lpstr>B.G.TR.3.00.00XYZ.ABC</vt:lpstr>
      <vt:lpstr>B.G.R.1 GI Results (Total)</vt:lpstr>
      <vt:lpstr>B.G.R.1A GI Results (AY)</vt:lpstr>
      <vt:lpstr>B.G.R.1B GI Results (UY)</vt:lpstr>
      <vt:lpstr>B.G.R.3 UW Channel</vt:lpstr>
      <vt:lpstr>B.G.R.4 Motor</vt:lpstr>
      <vt:lpstr>B.G.R.4A Motor Claims</vt:lpstr>
      <vt:lpstr>B.G.R.4B Motor Exposure</vt:lpstr>
      <vt:lpstr>B.G.R.5 EC</vt:lpstr>
      <vt:lpstr>B.G.R.5A EC Claims</vt:lpstr>
      <vt:lpstr>B.G.R.5B EC Exposure</vt:lpstr>
      <vt:lpstr>B.G.R.5C EC SIR</vt:lpstr>
      <vt:lpstr>B.G.R.6 Marine Statutory Biz</vt:lpstr>
      <vt:lpstr>B.LT.D.1</vt:lpstr>
      <vt:lpstr>B.LT.Class C Generator</vt:lpstr>
      <vt:lpstr>B.LT.D.XXX</vt:lpstr>
      <vt:lpstr>Supplementary&gt;&gt;</vt:lpstr>
      <vt:lpstr>S.RI.1_RIPrem</vt:lpstr>
      <vt:lpstr>S.RI.2_Fac</vt:lpstr>
      <vt:lpstr>S.RI.3 WS Generator</vt:lpstr>
      <vt:lpstr>S.RI.3.XXX_Treaty</vt:lpstr>
      <vt:lpstr>S.G.1 General Insurance</vt:lpstr>
      <vt:lpstr>S.LT.Prod.1 Product Update</vt:lpstr>
      <vt:lpstr>S.LT.Prod.2 Product Status</vt:lpstr>
      <vt:lpstr>S.LT.Prod.3 Product Stat</vt:lpstr>
      <vt:lpstr>S.LT.Prod.4 Crediting Rates</vt:lpstr>
      <vt:lpstr>S.LQ.1 Liquidity (Exp)</vt:lpstr>
      <vt:lpstr>S.LQ.2 Liquidity (CF)</vt:lpstr>
      <vt:lpstr>S.SWM</vt:lpstr>
      <vt:lpstr>S.SWM.Climate</vt:lpstr>
      <vt:lpstr>S.SWM.RI</vt:lpstr>
      <vt:lpstr>S.LT.1 SAA and Yield</vt:lpstr>
      <vt:lpstr>S.CG Simplified EBS</vt:lpstr>
      <vt:lpstr>Governance&gt;&gt;</vt:lpstr>
      <vt:lpstr>G.SST WS Generator</vt:lpstr>
      <vt:lpstr>G.SST.PSL1</vt:lpstr>
      <vt:lpstr>G.SST.PSL2</vt:lpstr>
      <vt:lpstr>G.SST.PSL3</vt:lpstr>
      <vt:lpstr>G.SST.PSL4</vt:lpstr>
      <vt:lpstr>G.SST.PSG1</vt:lpstr>
      <vt:lpstr>G.SST.PSG2</vt:lpstr>
      <vt:lpstr>G.SST.PSG3</vt:lpstr>
      <vt:lpstr>G.SST.XXX</vt:lpstr>
      <vt:lpstr>G.Gov.1 GL10 and post BS</vt:lpstr>
      <vt:lpstr>'B.FMA Fund Movement'!B.FMA_End_Row_0</vt:lpstr>
      <vt:lpstr>'B.FMA Fund Movement'!B.FMA_End_Row_1</vt:lpstr>
      <vt:lpstr>B.FMA_M88</vt:lpstr>
      <vt:lpstr>'B.FMA Fund Movement'!B.FMA_Start_Row_0</vt:lpstr>
      <vt:lpstr>'B.FMA Fund Movement'!B.FMA_Start_Row_1</vt:lpstr>
      <vt:lpstr>'B.G.R.5C EC SIR'!B.G.R.5C_End_Row_0</vt:lpstr>
      <vt:lpstr>'B.G.R.5C EC SIR'!B.G.R.5C_Start_Row_0</vt:lpstr>
      <vt:lpstr>B.LT.D.1!B.LT.D.1_ADD_ROWS_RANGE</vt:lpstr>
      <vt:lpstr>B.LT.D.1_ADD_ROWS_RANGE</vt:lpstr>
      <vt:lpstr>B.LT.D.1!B.LT.D.1_End_Row_0</vt:lpstr>
      <vt:lpstr>B.LT.D.1!B.LT.D.1_Start_Row_0</vt:lpstr>
      <vt:lpstr>B.LT.D.1!B.LT.DTotal</vt:lpstr>
      <vt:lpstr>'B.LT.Class C Generator'!B.LT.ILAS_NAME_LIST</vt:lpstr>
      <vt:lpstr>'S.LT.Prod.3 Product Stat'!CHECKSUM37</vt:lpstr>
      <vt:lpstr>CHECKSUM37</vt:lpstr>
      <vt:lpstr>'S.CG Simplified EBS'!CHECKSUM38</vt:lpstr>
      <vt:lpstr>CHECKSUM38</vt:lpstr>
      <vt:lpstr>'G.Gov.1 GL10 and post BS'!G.GOV.1_End_Row_0</vt:lpstr>
      <vt:lpstr>'G.Gov.1 GL10 and post BS'!G.GOV.1_End_Row_1</vt:lpstr>
      <vt:lpstr>'G.Gov.1 GL10 and post BS'!G.GOV.1_End_Row_2</vt:lpstr>
      <vt:lpstr>'G.Gov.1 GL10 and post BS'!G.GOV.1_End_Row_3</vt:lpstr>
      <vt:lpstr>'G.Gov.1 GL10 and post BS'!G.GOV.1_End_Row_4</vt:lpstr>
      <vt:lpstr>'G.Gov.1 GL10 and post BS'!G.GOV.1_End_Row_5</vt:lpstr>
      <vt:lpstr>'G.Gov.1 GL10 and post BS'!G.GOV.1_Start_Row_0</vt:lpstr>
      <vt:lpstr>'G.Gov.1 GL10 and post BS'!G.GOV.1_Start_Row_1</vt:lpstr>
      <vt:lpstr>'G.Gov.1 GL10 and post BS'!G.GOV.1_Start_Row_2</vt:lpstr>
      <vt:lpstr>'G.Gov.1 GL10 and post BS'!G.GOV.1_Start_Row_3</vt:lpstr>
      <vt:lpstr>'G.Gov.1 GL10 and post BS'!G.GOV.1_Start_Row_4</vt:lpstr>
      <vt:lpstr>'G.Gov.1 GL10 and post BS'!G.GOV.1_Start_Row_5</vt:lpstr>
      <vt:lpstr>G.SST_COUNT</vt:lpstr>
      <vt:lpstr>'B.FMA Fund Movement'!Print_Area</vt:lpstr>
      <vt:lpstr>'B.G.R.1 GI Results (Total)'!Print_Area</vt:lpstr>
      <vt:lpstr>'B.G.R.1A GI Results (AY)'!Print_Area</vt:lpstr>
      <vt:lpstr>'B.G.R.1B GI Results (UY)'!Print_Area</vt:lpstr>
      <vt:lpstr>'B.G.R.3 UW Channel'!Print_Area</vt:lpstr>
      <vt:lpstr>'B.G.R.4 Motor'!Print_Area</vt:lpstr>
      <vt:lpstr>'B.G.R.4A Motor Claims'!Print_Area</vt:lpstr>
      <vt:lpstr>'B.G.R.4B Motor Exposure'!Print_Area</vt:lpstr>
      <vt:lpstr>'B.G.R.5 EC'!Print_Area</vt:lpstr>
      <vt:lpstr>'B.G.R.5A EC Claims'!Print_Area</vt:lpstr>
      <vt:lpstr>'B.G.R.5B EC Exposure'!Print_Area</vt:lpstr>
      <vt:lpstr>'B.G.R.5C EC SIR'!Print_Area</vt:lpstr>
      <vt:lpstr>'B.G.R.6 Marine Statutory Biz'!Print_Area</vt:lpstr>
      <vt:lpstr>B.G.TR.1.00.00XYZ!Print_Area</vt:lpstr>
      <vt:lpstr>B.G.TR.2.00.00XYZ!Print_Area</vt:lpstr>
      <vt:lpstr>B.G.TR.3.00.00XYZ.ABC!Print_Area</vt:lpstr>
      <vt:lpstr>B.LT.D.1!Print_Area</vt:lpstr>
      <vt:lpstr>'Cover Page'!Print_Area</vt:lpstr>
      <vt:lpstr>'G.Gov.1 GL10 and post BS'!Print_Area</vt:lpstr>
      <vt:lpstr>G.SST.PSG1!Print_Area</vt:lpstr>
      <vt:lpstr>G.SST.PSG2!Print_Area</vt:lpstr>
      <vt:lpstr>G.SST.PSG3!Print_Area</vt:lpstr>
      <vt:lpstr>G.SST.PSL1!Print_Area</vt:lpstr>
      <vt:lpstr>G.SST.PSL2!Print_Area</vt:lpstr>
      <vt:lpstr>G.SST.PSL3!Print_Area</vt:lpstr>
      <vt:lpstr>G.SST.PSL4!Print_Area</vt:lpstr>
      <vt:lpstr>G.SST.XXX!Print_Area</vt:lpstr>
      <vt:lpstr>'S.G.1 General Insurance'!Print_Area</vt:lpstr>
      <vt:lpstr>'S.LQ.1 Liquidity (Exp)'!Print_Area</vt:lpstr>
      <vt:lpstr>'S.LQ.2 Liquidity (CF)'!Print_Area</vt:lpstr>
      <vt:lpstr>'S.LT.1 SAA and Yield'!Print_Area</vt:lpstr>
      <vt:lpstr>'S.LT.Prod.1 Product Update'!Print_Area</vt:lpstr>
      <vt:lpstr>'S.LT.Prod.3 Product Stat'!Print_Area</vt:lpstr>
      <vt:lpstr>'S.LT.Prod.4 Crediting Rates'!Print_Area</vt:lpstr>
      <vt:lpstr>S.RI.1_RIPrem!Print_Area</vt:lpstr>
      <vt:lpstr>S.RI.2_Fac!Print_Area</vt:lpstr>
      <vt:lpstr>S.RI.3.XXX_Treaty!Print_Area</vt:lpstr>
      <vt:lpstr>'B.FMA Fund Movement'!RULE_BFMA_M90</vt:lpstr>
      <vt:lpstr>RULE_BFMA_M90</vt:lpstr>
      <vt:lpstr>'B.FMA Fund Movement'!RULE_BFMA_M92</vt:lpstr>
      <vt:lpstr>RULE_BFMA_M92</vt:lpstr>
      <vt:lpstr>RULE_SLT1_R1234</vt:lpstr>
      <vt:lpstr>'S.LT.Prod.3 Product Stat'!RULE257</vt:lpstr>
      <vt:lpstr>RULE257</vt:lpstr>
      <vt:lpstr>'S.LT.Prod.3 Product Stat'!RULE258</vt:lpstr>
      <vt:lpstr>RULE258</vt:lpstr>
      <vt:lpstr>'S.CG Simplified EBS'!RULE325_SOURCE</vt:lpstr>
      <vt:lpstr>RULE325_SOURCE</vt:lpstr>
      <vt:lpstr>'S.CG Simplified EBS'!RULE325_TARGET</vt:lpstr>
      <vt:lpstr>RULE325_TARGET</vt:lpstr>
      <vt:lpstr>'S.CG Simplified EBS'!S.CG_End_Col_0</vt:lpstr>
      <vt:lpstr>'S.CG Simplified EBS'!S.CG_Start_Col_0</vt:lpstr>
      <vt:lpstr>'S.LQ.2 Liquidity (CF)'!S.LQ.2_End_Row_0</vt:lpstr>
      <vt:lpstr>'S.LQ.2 Liquidity (CF)'!S.LQ.2_End_Row_1</vt:lpstr>
      <vt:lpstr>'S.LQ.2 Liquidity (CF)'!S.LQ.2_Start_Row_0</vt:lpstr>
      <vt:lpstr>'S.LQ.2 Liquidity (CF)'!S.LQ.2_Start_Row_1</vt:lpstr>
      <vt:lpstr>'S.LT.1 SAA and Yield'!S.LT.1_End_Row_0</vt:lpstr>
      <vt:lpstr>'S.LT.1 SAA and Yield'!S.LT.1_Start_Row_0</vt:lpstr>
      <vt:lpstr>'S.LT.Prod.1 Product Update'!S.LT.Prod.1_End_Row_0</vt:lpstr>
      <vt:lpstr>'S.LT.Prod.1 Product Update'!S.LT.Prod.1_Start_Row_0</vt:lpstr>
      <vt:lpstr>'S.LT.Prod.2 Product Status'!S.LT.Prod.2_End_Row_0</vt:lpstr>
      <vt:lpstr>'S.LT.Prod.2 Product Status'!S.LT.Prod.2_Start_Row_0</vt:lpstr>
      <vt:lpstr>'S.LT.Prod.3 Product Stat'!S.LT.Prod.3_End_Row_0</vt:lpstr>
      <vt:lpstr>'S.LT.Prod.3 Product Stat'!S.LT.Prod.3_Start_Row_0</vt:lpstr>
      <vt:lpstr>'S.LT.Prod.4 Crediting Rates'!S.LT.Prod.4_End_Row_0</vt:lpstr>
      <vt:lpstr>'S.LT.Prod.4 Crediting Rates'!S.LT.Prod.4_Start_Row_0</vt:lpstr>
      <vt:lpstr>S.RI.2_Fac!S.RI.2_End_Row_0</vt:lpstr>
      <vt:lpstr>S.RI.2_Fac!S.RI.2_Start_Row_0</vt:lpstr>
      <vt:lpstr>S.RI.3_WS_COUNT</vt:lpstr>
      <vt:lpstr>S.RI.3_WS_NUM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Insurance Authority</dc:creator>
  <cp:lastPrinted>2026-03-17T07:59:24Z</cp:lastPrinted>
  <dcterms:created xsi:type="dcterms:W3CDTF">2026-03-06T04:15:27Z</dcterms:created>
  <dcterms:modified xsi:type="dcterms:W3CDTF">2026-04-10T06:23:35Z</dcterms:modified>
</cp:coreProperties>
</file>